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1"/>
  </bookViews>
  <sheets>
    <sheet name="Załącznik nr 1" sheetId="1" r:id="rId1"/>
    <sheet name="Załącznik nr 2" sheetId="2" r:id="rId2"/>
    <sheet name="Załącznik  nr 3" sheetId="3" r:id="rId3"/>
    <sheet name="Załącznik nr 4" sheetId="4" r:id="rId4"/>
    <sheet name="Załącznik nr 5" sheetId="5" r:id="rId5"/>
    <sheet name="Załącznik nr 6" sheetId="6" r:id="rId6"/>
    <sheet name="załącznik nr 7" sheetId="7" r:id="rId7"/>
    <sheet name="załącznik nr 8" sheetId="8" r:id="rId8"/>
    <sheet name="załącznik nr 9" sheetId="9" r:id="rId9"/>
    <sheet name="załącznik  nr 10" sheetId="10" r:id="rId10"/>
    <sheet name="załącznik nr 11" sheetId="11" r:id="rId11"/>
    <sheet name="załącznik nr 12" sheetId="12" r:id="rId12"/>
    <sheet name="Arkusz1" sheetId="13" r:id="rId13"/>
    <sheet name="Arkusz2" sheetId="14" r:id="rId14"/>
    <sheet name="Arkusz3" sheetId="15" r:id="rId15"/>
    <sheet name="Arkusz4" sheetId="16" r:id="rId16"/>
  </sheets>
  <definedNames>
    <definedName name="_xlfn.NUMBERVALUE" hidden="1">#NAME?</definedName>
    <definedName name="_xlnm.Print_Area" localSheetId="2">'Załącznik  nr 3'!$A$1:$L$33</definedName>
  </definedNames>
  <calcPr fullCalcOnLoad="1"/>
</workbook>
</file>

<file path=xl/comments1.xml><?xml version="1.0" encoding="utf-8"?>
<comments xmlns="http://schemas.openxmlformats.org/spreadsheetml/2006/main">
  <authors>
    <author>Iwona</author>
  </authors>
  <commentList>
    <comment ref="A143" authorId="0">
      <text>
        <r>
          <rPr>
            <b/>
            <sz val="9"/>
            <rFont val="Tahoma"/>
            <family val="2"/>
          </rPr>
          <t>Iwona: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Iwona</author>
  </authors>
  <commentList>
    <comment ref="B36" authorId="0">
      <text>
        <r>
          <rPr>
            <b/>
            <sz val="9"/>
            <rFont val="Tahoma"/>
            <family val="2"/>
          </rPr>
          <t>Iwona: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Iwona</author>
  </authors>
  <commentList>
    <comment ref="F14" authorId="0">
      <text>
        <r>
          <rPr>
            <b/>
            <sz val="9"/>
            <rFont val="Tahoma"/>
            <family val="2"/>
          </rPr>
          <t>Iwona: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K6" authorId="0">
      <text>
        <r>
          <rPr>
            <b/>
            <sz val="8"/>
            <color indexed="8"/>
            <rFont val="Tahoma"/>
            <family val="2"/>
          </rPr>
          <t xml:space="preserve">Szef:
</t>
        </r>
      </text>
    </comment>
  </commentList>
</comments>
</file>

<file path=xl/sharedStrings.xml><?xml version="1.0" encoding="utf-8"?>
<sst xmlns="http://schemas.openxmlformats.org/spreadsheetml/2006/main" count="1722" uniqueCount="598">
  <si>
    <t>Dział</t>
  </si>
  <si>
    <t>Rozdz.</t>
  </si>
  <si>
    <t>§</t>
  </si>
  <si>
    <t>Ogółem</t>
  </si>
  <si>
    <t>z tego:</t>
  </si>
  <si>
    <t>bieżące</t>
  </si>
  <si>
    <t>Dotacje i środki na finansowanie wydatków na realizację zadań finansowanych z udziałem środków, o których mowa w art. 5 ust. 1 pkt 2 i 3</t>
  </si>
  <si>
    <t>majątkowe</t>
  </si>
  <si>
    <t>Plan</t>
  </si>
  <si>
    <t>Wykonanie</t>
  </si>
  <si>
    <t>%</t>
  </si>
  <si>
    <t>010</t>
  </si>
  <si>
    <t>Rolnictwo i łowiectwo</t>
  </si>
  <si>
    <t>01010</t>
  </si>
  <si>
    <t>01095</t>
  </si>
  <si>
    <t>Pozostała działalność</t>
  </si>
  <si>
    <t>0750</t>
  </si>
  <si>
    <t>Wytwarzanie i zaopatrywanie w energię elektryczną, gaz i wodę</t>
  </si>
  <si>
    <t>Dostarczanie wody</t>
  </si>
  <si>
    <t>0690</t>
  </si>
  <si>
    <t>Wpływy z różnych opłat</t>
  </si>
  <si>
    <t>0830</t>
  </si>
  <si>
    <t>Wpływy z usług</t>
  </si>
  <si>
    <t>0920</t>
  </si>
  <si>
    <t>Handel</t>
  </si>
  <si>
    <t>Transport i łączność</t>
  </si>
  <si>
    <t>Drogi publiczne gminne</t>
  </si>
  <si>
    <t>Gospodarka mieszkaniowa</t>
  </si>
  <si>
    <t>Gospodarka gruntami i nieruchomościami</t>
  </si>
  <si>
    <t>0770</t>
  </si>
  <si>
    <t>Administracja publiczna</t>
  </si>
  <si>
    <t>Urzędy wojewódzkie</t>
  </si>
  <si>
    <t>Urzędy gmin (miast i miast na prawach powiatu)</t>
  </si>
  <si>
    <t>Promocja jednostek samorządu terytorialnego</t>
  </si>
  <si>
    <t>0960</t>
  </si>
  <si>
    <t>Urzędy naczelnych organów władzy państwowej, kontroli i ochrony prawa oraz sądownictwa</t>
  </si>
  <si>
    <t>Urzędy naczelnych organów władzy państwowej, kontroli i ochrony prawa</t>
  </si>
  <si>
    <t>Wpływy z podatku dochodowego od osób fizycznych</t>
  </si>
  <si>
    <t>0350</t>
  </si>
  <si>
    <t>0910</t>
  </si>
  <si>
    <t>Wpływy z podatku rolnego, podatku leśnego, podatku od czynności cywilnoprawnych, podatków i opłat lokalnych od osób prawnych i innych jednostek organizacyjnych</t>
  </si>
  <si>
    <t>0310</t>
  </si>
  <si>
    <t>0320</t>
  </si>
  <si>
    <t>0330</t>
  </si>
  <si>
    <t>0340</t>
  </si>
  <si>
    <t>0500</t>
  </si>
  <si>
    <t>Wpływy z podatku rolnego, podatku leśnego, podatku od spadków i darowizn, podatku od czynności cywilnoprawnych oraz podatków i opłat lokalnych od osób fizycznych</t>
  </si>
  <si>
    <t>0360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</si>
  <si>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</si>
  <si>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</si>
  <si>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</si>
  <si>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</si>
  <si>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</si>
  <si>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</si>
  <si>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</si>
  <si>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</si>
  <si>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</si>
  <si>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</si>
  <si>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</si>
  <si>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</si>
  <si>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</si>
  <si>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</si>
  <si>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Różne rozliczenia finansowe</t>
  </si>
  <si>
    <t>Oświata i wychowanie</t>
  </si>
  <si>
    <t>Szkoły podstawowe</t>
  </si>
  <si>
    <t>Przedszkola</t>
  </si>
  <si>
    <t>Stołówki szkolne i przedszkolne</t>
  </si>
  <si>
    <t>Ochrona zdrowia</t>
  </si>
  <si>
    <t>Przeciwdziałanie alkoholizmowi</t>
  </si>
  <si>
    <t>Pomoc społeczna</t>
  </si>
  <si>
    <t>Świadczenia rodzinne, świadczenia z funduszu alimentacyjnego oraz składki na ubezpieczenia emerytalne i rentowe z ubezpieczenia społecznego</t>
  </si>
  <si>
    <t>Zasiłki stałe</t>
  </si>
  <si>
    <t>Ośrodki pomocy społecznej</t>
  </si>
  <si>
    <t>Gospodarka komunalna i ochrona środowiska</t>
  </si>
  <si>
    <t>Gospodarka ściekowa i ochrona wód</t>
  </si>
  <si>
    <t>Gospodarka odpadami</t>
  </si>
  <si>
    <t>Wpływy i wydatki związane z gromadzeniem środków z opłat i kar za korzystanie ze środowiska</t>
  </si>
  <si>
    <t>Załącznik nr 3</t>
  </si>
  <si>
    <t>Lp.</t>
  </si>
  <si>
    <t>Treść</t>
  </si>
  <si>
    <t>Klasyfikacja §</t>
  </si>
  <si>
    <t>Kwota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</si>
  <si>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</si>
  <si>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</si>
  <si>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</si>
  <si>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</si>
  <si>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</si>
  <si>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</si>
  <si>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</si>
  <si>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</si>
  <si>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</si>
  <si>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</si>
  <si>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</si>
  <si>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Wolne środki, o których mowa w art. 217 ust. 2 pkt 6 ustawy</t>
  </si>
  <si>
    <t>Rozchody ogółem:</t>
  </si>
  <si>
    <t>Spłaty kredytów</t>
  </si>
  <si>
    <t>§ 992</t>
  </si>
  <si>
    <t>Spłaty pożyczek</t>
  </si>
  <si>
    <t xml:space="preserve">Załącznik nr 4 </t>
  </si>
  <si>
    <t>Rozdział</t>
  </si>
  <si>
    <t>Nazwa zadania</t>
  </si>
  <si>
    <t>Załącznik nr 5</t>
  </si>
  <si>
    <t>Składki na ubezpieczenia społeczne</t>
  </si>
  <si>
    <t>Wynagrodzenia bezosobowe</t>
  </si>
  <si>
    <t>Zakup materiałów i wyposażenia</t>
  </si>
  <si>
    <t>Zakup usług pozostałych</t>
  </si>
  <si>
    <t>Różne opłaty i składki</t>
  </si>
  <si>
    <t>Wynagrodzenia osobowe pracowników</t>
  </si>
  <si>
    <t>Świadczenia społeczne</t>
  </si>
  <si>
    <t>Dodatkowe wynagrodzenie roczne</t>
  </si>
  <si>
    <t>Podróże służbowe krajowe</t>
  </si>
  <si>
    <t>Odpisy na zakładowy fundusz świadczeń socjalnych</t>
  </si>
  <si>
    <t>Składki na ubezpieczenie zdrowotne</t>
  </si>
  <si>
    <t>Załącznik nr 6</t>
  </si>
  <si>
    <t>Nazwa</t>
  </si>
  <si>
    <t>I.</t>
  </si>
  <si>
    <t>DOCHODY</t>
  </si>
  <si>
    <t>II.</t>
  </si>
  <si>
    <t>WYDATKI</t>
  </si>
  <si>
    <t>Załącznik nr 7</t>
  </si>
  <si>
    <t xml:space="preserve">Wydatki na realizację zadań określonych w gminnym programie przeciwdziałania </t>
  </si>
  <si>
    <t>Zwalczanie narkomanii</t>
  </si>
  <si>
    <t xml:space="preserve"> Załącznik nr 8</t>
  </si>
  <si>
    <t>Nazwa instytucji</t>
  </si>
  <si>
    <t>Stowarzyszenie Obywatelskie ,,Świadoma Przyszłość” w Wilkowie – Niepubliczne Gimnazjum w Wilkowie</t>
  </si>
  <si>
    <t>Gminna Biblioteka Publiczna w Błędowie</t>
  </si>
  <si>
    <t>Paragraf</t>
  </si>
  <si>
    <t>Załącznik nr 10</t>
  </si>
  <si>
    <t>Nazwa sołectwa lub innej jednostki pomocniczej</t>
  </si>
  <si>
    <t>Nazwa zadania, przedsięwzięcia</t>
  </si>
  <si>
    <t>Annopol</t>
  </si>
  <si>
    <t>Bielany</t>
  </si>
  <si>
    <t>Błędów</t>
  </si>
  <si>
    <t>4.</t>
  </si>
  <si>
    <t>Błogosław</t>
  </si>
  <si>
    <t>Bolesławiec Leśny</t>
  </si>
  <si>
    <t>Bronisławów</t>
  </si>
  <si>
    <t>Czesławin</t>
  </si>
  <si>
    <t>Dąbrówka Stara</t>
  </si>
  <si>
    <t>Głudna</t>
  </si>
  <si>
    <t>Goliany</t>
  </si>
  <si>
    <t>Gołosze</t>
  </si>
  <si>
    <t>Huta Błędowska</t>
  </si>
  <si>
    <t>Ignaców</t>
  </si>
  <si>
    <t>Jadwigów</t>
  </si>
  <si>
    <t>Jakubów</t>
  </si>
  <si>
    <t>Julianów</t>
  </si>
  <si>
    <t>Katarzynów</t>
  </si>
  <si>
    <t>Lipie</t>
  </si>
  <si>
    <t>Łaszczyn</t>
  </si>
  <si>
    <t>Machnatka</t>
  </si>
  <si>
    <t>Nowy Błędów</t>
  </si>
  <si>
    <t>Roztworów</t>
  </si>
  <si>
    <t>Tomczyce</t>
  </si>
  <si>
    <t>Trzylatków Duży</t>
  </si>
  <si>
    <t>Trzylatków Mały</t>
  </si>
  <si>
    <t>Wilkonice</t>
  </si>
  <si>
    <t>Wilków Pierwszy</t>
  </si>
  <si>
    <t>Wólka Dańkowska</t>
  </si>
  <si>
    <t>Zalesie</t>
  </si>
  <si>
    <t>Ziemięcin</t>
  </si>
  <si>
    <t>Zofiówka</t>
  </si>
  <si>
    <t>Załącznik nr 11</t>
  </si>
  <si>
    <t>Nazwa zadania inwestycyjnego (w tym w ramach funduszu sołeckiego)</t>
  </si>
  <si>
    <t>Jednostka organizacyjna realizująca program lub koordynująca wykonanie programu</t>
  </si>
  <si>
    <t>Urząd Gminy</t>
  </si>
  <si>
    <t>600</t>
  </si>
  <si>
    <t>60016</t>
  </si>
  <si>
    <t>6050</t>
  </si>
  <si>
    <t>900</t>
  </si>
  <si>
    <t>90015</t>
  </si>
  <si>
    <t>92109</t>
  </si>
  <si>
    <t>921</t>
  </si>
  <si>
    <t>Fabianów</t>
  </si>
  <si>
    <t>Wpływy z innych lokalnych opłat pobieranych przez jednostki samorządu terytorialnego na podstawie odrębnych ustaw</t>
  </si>
  <si>
    <t>Oddziały przedszkolne w szkołach podstawowych</t>
  </si>
  <si>
    <t>2030</t>
  </si>
  <si>
    <t>4210</t>
  </si>
  <si>
    <t>4300</t>
  </si>
  <si>
    <t>Kultura i ochrona dziedzictwa narodowego</t>
  </si>
  <si>
    <t>OGÓŁEM</t>
  </si>
  <si>
    <t>4270</t>
  </si>
  <si>
    <t>Wólka Gołoska</t>
  </si>
  <si>
    <t>Śmiechówek</t>
  </si>
  <si>
    <t>Tłuczniowanie dróg gminnych na terenie sołectwa Fabianów</t>
  </si>
  <si>
    <t>Łączne wydatki</t>
  </si>
  <si>
    <t>Budowa budynku gospodarczego z pomieszczeniem świetlicy wiejskiej we wsi Dąbrówka Stara</t>
  </si>
  <si>
    <t>środki wymienione
w art. 5 ust. 1 pkt 2 i 3 u.f.p.</t>
  </si>
  <si>
    <t>środki pochodzące
z innych  źródeł*</t>
  </si>
  <si>
    <t xml:space="preserve">kredyty, pożyczki, papiery wartościowe </t>
  </si>
  <si>
    <t>dochody własne jst</t>
  </si>
  <si>
    <t>z tego źródła finansowania</t>
  </si>
  <si>
    <t>4110</t>
  </si>
  <si>
    <t>4120</t>
  </si>
  <si>
    <t>4170</t>
  </si>
  <si>
    <t>4410</t>
  </si>
  <si>
    <t>3020</t>
  </si>
  <si>
    <t>4010</t>
  </si>
  <si>
    <t>2010</t>
  </si>
  <si>
    <t>75101</t>
  </si>
  <si>
    <t>II</t>
  </si>
  <si>
    <t>Spłaty pożyczek otrzymanych na finansowanie zadań realizowanych z udziałem środków pochodzących z budżetu UE</t>
  </si>
  <si>
    <t>Wydatki osobowe niezaliczone do wynagrodzeń</t>
  </si>
  <si>
    <t>Szkolenia pracowników niebędących członkami korpusu służby cywilnej</t>
  </si>
  <si>
    <t>Dochody od osób prawnych, od osób fizycznych i od innych jednostek nieposiadających osobowości prawnej oraz wydatki związane z ich poborem</t>
  </si>
  <si>
    <t xml:space="preserve">Domy i ośrodki kultury, świetlice i kluby </t>
  </si>
  <si>
    <t>§ 903</t>
  </si>
  <si>
    <t>§ 950</t>
  </si>
  <si>
    <t>§ 963</t>
  </si>
  <si>
    <t>Kwota dotacji</t>
  </si>
  <si>
    <t>w tym</t>
  </si>
  <si>
    <t>Łączne koszty finansowe</t>
  </si>
  <si>
    <t>Wpływy z opłat za zezwolenia na sprzedaż napojów alkoholowych</t>
  </si>
  <si>
    <t>Wilhelmów</t>
  </si>
  <si>
    <t>Dobudowa zaplecza technicznego do budynku Ochotniczej Straży Pożarnej w Annopolu</t>
  </si>
  <si>
    <t>Świadczenia wychowawcze</t>
  </si>
  <si>
    <t>3110</t>
  </si>
  <si>
    <t>0660</t>
  </si>
  <si>
    <t>0670</t>
  </si>
  <si>
    <t>Wpływy z najmu i dzierżawy składników majątkowych Skarbu Państwa, jednostek samorządu terytorialnego lub innych jednostek zaliczanych do sektora finansów publicznych oraz innych umów o podobnym charakterze</t>
  </si>
  <si>
    <t>Wpływy z pozostałych odsetek</t>
  </si>
  <si>
    <t>0550</t>
  </si>
  <si>
    <t>Wpływy z opłat z tytułu użytkowania wieczystego nieruchomości</t>
  </si>
  <si>
    <t>Wpływy z otrzymanych spadków, zapisów i darowizn w postaci pieniężnej</t>
  </si>
  <si>
    <t>Wpływy z odsetek od nieterminowych wpłat z tytułu podatków i opłat</t>
  </si>
  <si>
    <t>Wpływy z podatku od nieruchomości</t>
  </si>
  <si>
    <t>Wpływy z podatku rolnego</t>
  </si>
  <si>
    <t>Wpływy z podatku leśnego</t>
  </si>
  <si>
    <t>Wpływy z podatku od środków transportowych</t>
  </si>
  <si>
    <t>Wpływy z podatku od czynności cywilnoprawnych</t>
  </si>
  <si>
    <t>Wpływy z podatku od spadków i darowizn</t>
  </si>
  <si>
    <t>Wpływy z podatku  dochodowego od osób fizycznych</t>
  </si>
  <si>
    <t>Wpływy z podatku  dochodowego od osób prawnych</t>
  </si>
  <si>
    <t>Wpływy  z najmu i dzierżawy składników majątkowych Skarbu Państwa, jednostek samorządu terytorialnego lub innych jednostek zaliczanych do sektora finansów publicznych oraz innych umów o podobnym charakterze</t>
  </si>
  <si>
    <t>Wpływy z opłat za korzystanie z wychowania przedszkolnego</t>
  </si>
  <si>
    <t>Wpływy z opłat za korzystanie z wyżywienia w jednostkach realizujących zadania z zakresu wychowania przedszkolnego</t>
  </si>
  <si>
    <t>Wpływy z rozliczeń/zwrotów z lat ubiegłych</t>
  </si>
  <si>
    <t>0940</t>
  </si>
  <si>
    <t>0640</t>
  </si>
  <si>
    <t xml:space="preserve">Wpływy z tytułu kosztów egzekucyjnych, opłaty komorniczej i kosztów upomnień </t>
  </si>
  <si>
    <t>Wspólna obsługa jednostek samorządu terytorialnego</t>
  </si>
  <si>
    <t>Ochotnicze straże pożarne</t>
  </si>
  <si>
    <t>Bezpieczeństwo  publiczne i ochrona przeciwpożarowa</t>
  </si>
  <si>
    <t>Wpływy z innych  lokalnych opłat pobieranych przez jednostki samorządu terytorialnego na podstawie odrębnych ustaw</t>
  </si>
  <si>
    <t>Pomoc w zakresie dożywiania</t>
  </si>
  <si>
    <t>Rodzina</t>
  </si>
  <si>
    <t>Świadczenie wychowawcze</t>
  </si>
  <si>
    <t>Karta Dużej Rodziny</t>
  </si>
  <si>
    <t>85501</t>
  </si>
  <si>
    <t>2060</t>
  </si>
  <si>
    <t>85502</t>
  </si>
  <si>
    <t>85503</t>
  </si>
  <si>
    <t>4130</t>
  </si>
  <si>
    <t>4700</t>
  </si>
  <si>
    <t>855</t>
  </si>
  <si>
    <t>4220</t>
  </si>
  <si>
    <t>Zakup środków żywności</t>
  </si>
  <si>
    <t>Wykonnie</t>
  </si>
  <si>
    <t>Modernizacja oświetlenia ulicznego we wsi Wólka Gołoska</t>
  </si>
  <si>
    <t>Wykonane  wydatki</t>
  </si>
  <si>
    <t xml:space="preserve">Plan </t>
  </si>
  <si>
    <t>10</t>
  </si>
  <si>
    <t>Machnatka Parcela</t>
  </si>
  <si>
    <t>Dańków</t>
  </si>
  <si>
    <t>Trzylatków Parcela</t>
  </si>
  <si>
    <t xml:space="preserve"> Wykonane  wydatki</t>
  </si>
  <si>
    <t>Wpłaty z tytułu odpłatnego nabycia prawa własności oraz prawa użytkowania wieczystego nieruchomości</t>
  </si>
  <si>
    <t>Wpływy  z podatku od działalności gospodarczej osób fizycznych, opłaconego  w formie karty podatkowej</t>
  </si>
  <si>
    <t>Dotacje celowe otrzymane z budżetu państwa na realizację własnych zadań bieżących gmin (związków gmin, związków  powiatowo -  gminnych)</t>
  </si>
  <si>
    <t>Zasiłki okresowe, celowe i pomoc w naturze oraz składki na ubezpieczenia emerytalne i rentowe</t>
  </si>
  <si>
    <t>Dochody jednostek samorządu terytorialnego związane z realizacją  zadań z zakresu administracji rządowej oraz innych zadań zleconych ustawami</t>
  </si>
  <si>
    <t>Dotacje celowe otrzymane z budżetu państwa na realizację zadań bieżących z zakresu administracji rządowej oraz innych zadań zleconych gminie ( związkom gmin, związkom  powiatowo - gminnym) ustawami</t>
  </si>
  <si>
    <t>Dotacje celowe otrzymane z budżetu państwa na realizację zadań bieżących z zakresu administracji rządowej oraz innych zadań zleconych gminie ( związkom gmin, związkom  powiatowo - gminnym) ustawamii</t>
  </si>
  <si>
    <t>Dotacje celowe otrzymane z budżetu państwa na realizację zadań bieżących z zakresu administracji rządowej oraz innych zadań zleconych gminie ( związkom gmin,  związkom  powiatowo - gminnym) ustawami</t>
  </si>
  <si>
    <t>6630</t>
  </si>
  <si>
    <t>Dotacje celowe otrzymane z samorządu  województwa na inwestycje i zakupy inwestycyjne na podstawie porozumień                         ( umów) między jednostkami samorządu terytorialnego</t>
  </si>
  <si>
    <t>0470</t>
  </si>
  <si>
    <t>Wpływy z  opłat za trwały zarząd, użytkowanie i służebności</t>
  </si>
  <si>
    <t>0970</t>
  </si>
  <si>
    <t>Wpływy z różnych dochodów</t>
  </si>
  <si>
    <t>2057</t>
  </si>
  <si>
    <t>2059</t>
  </si>
  <si>
    <t>Tłuczniowanie dróg gminnych na terenie sołectwa Annopol</t>
  </si>
  <si>
    <t>Tłuczniowanie dróg gminnych na terenie sołectwa Bielany</t>
  </si>
  <si>
    <t>Pelinów</t>
  </si>
  <si>
    <t>Sadurki</t>
  </si>
  <si>
    <t>Wilcze Średnie</t>
  </si>
  <si>
    <t>Janki</t>
  </si>
  <si>
    <t>Załuski</t>
  </si>
  <si>
    <t>Rozbudowa oświetlenia ulicznego we wsi Golianki</t>
  </si>
  <si>
    <t>Przebudowa drogi gminnej Tomczyce - Jadwigów</t>
  </si>
  <si>
    <t>Bezpieczeństwo publiczne i ochrona przeciwpożarowa</t>
  </si>
  <si>
    <t>4040</t>
  </si>
  <si>
    <t>0870</t>
  </si>
  <si>
    <t>0760</t>
  </si>
  <si>
    <t>2710</t>
  </si>
  <si>
    <t>6300</t>
  </si>
  <si>
    <t>Usługi piekuńcze i specjalistyczne usługi opiekuńcze</t>
  </si>
  <si>
    <t>Pomoc materialna dla uczniów  o charakterze socjalnym</t>
  </si>
  <si>
    <t>Dotacja celowa otrzymana z tytułu pomocy finansowej udzielanej między jednostkami samorządu terytorialnego na dofinansowanie własnych zadań  bieżących</t>
  </si>
  <si>
    <t xml:space="preserve">Dotacja celowa otrzymana z tytułu  pomocy finansowej udzielanej między jednostkami samorządu terytorialnego na dofinansowanie  własnych zadań bieżących </t>
  </si>
  <si>
    <t>Dotacje celowe  w ramach programów finansowych z udziałem środków europejskich oraz środków, o których mowa w art.  5 ust. 3 pkt. 5 lit. a i b  ustawy, lub płatności  w ramach budżetu środków europejskich, realizowanych przez jednostki samorządu teytorialnego</t>
  </si>
  <si>
    <t>Dotacje celowe  w ramach  programów finansowych z udziałem środków europejskich oraz środków, o ktróych mowa w art. 5 ust. 3 pkt. 5 lit. a i b  ustawy , lub płatności w ramach budżetu  środków europejkich,  realizowanych  przez jednostki samorządu terytorialnego</t>
  </si>
  <si>
    <t>801</t>
  </si>
  <si>
    <t xml:space="preserve">Nazwa </t>
  </si>
  <si>
    <t>Dotacje ogółem</t>
  </si>
  <si>
    <t>wydatki bieżące</t>
  </si>
  <si>
    <t>wydatki majątkowe</t>
  </si>
  <si>
    <t>Wydatki inwestycyjne jednostek budżetowych</t>
  </si>
  <si>
    <t>Dotacja celowa otrzymana z tytułu pomocy finansowej udzielanej między jednostkami samorządu terytorialnego na dofinansowanie własnych zadań bieżących</t>
  </si>
  <si>
    <t>Dotacja celowa otrzymana z tytułu pomocy finansowej udzielanej między jednostkami samorządu terytorialnego na dofinansowanie własnych zadań inwestycyjnych i zakupów inwestycyjnych</t>
  </si>
  <si>
    <t>Zakup usług remontowych</t>
  </si>
  <si>
    <t>Domy i ośrodki kultury, świetlice i kluby</t>
  </si>
  <si>
    <t>Wydatki ogółem</t>
  </si>
  <si>
    <t>Jednostki sektora finansów publicznych</t>
  </si>
  <si>
    <t>Nazwa jednostki</t>
  </si>
  <si>
    <t>Starostwo Powiatowe w Grójcu</t>
  </si>
  <si>
    <t>Urząd Marszałkowski Województwa Mazowieckiego</t>
  </si>
  <si>
    <t>Jednostki spoza sektora finansów publicznych</t>
  </si>
  <si>
    <t>Załącznik nr 9</t>
  </si>
  <si>
    <t>-</t>
  </si>
  <si>
    <t>80153</t>
  </si>
  <si>
    <t>Zapewnienie uczniom prawa do bezpłatnego dostępu  do podręczników, materiałów edukacyjnych  lub materiałów  ćwiczeniowych</t>
  </si>
  <si>
    <t>4240</t>
  </si>
  <si>
    <t>Zakup  środków dydaktycznych i książek</t>
  </si>
  <si>
    <t>85504</t>
  </si>
  <si>
    <t>Wspieranie rodziny</t>
  </si>
  <si>
    <t>75109</t>
  </si>
  <si>
    <t>3030</t>
  </si>
  <si>
    <t>Wynagrodzenia  bezosobowe</t>
  </si>
  <si>
    <t>Wpływy  ze sprzedaży składników majątkowych</t>
  </si>
  <si>
    <t>2008</t>
  </si>
  <si>
    <t>Dotacje celowe w ramach programów finansowanych z udziałem środków europejskich oraz środków, o których mowa w art. 5 ust. 1  pkt. 3 oraz  ust. 3  pkt. 5 i 6  ustawy lub  płatności  w ramach  budżetu    środków europejskich , z wyłączeniem  dochodów klasyfikowanych  w paragrafie 205</t>
  </si>
  <si>
    <t>Wybory  do rad gmin, rad powiatów i sejmików województw, wybory wójtów, burmistrzów i prezydentów miast oraz referenda gminne, powiatowe i wojewódzkie</t>
  </si>
  <si>
    <t>2700</t>
  </si>
  <si>
    <t>0590</t>
  </si>
  <si>
    <t>Wpływy z opłat za  koncesje i licencje</t>
  </si>
  <si>
    <t>Dotacje  celowe otrzymane z budżetu państwa na realizację  inwestycji  i zakupów inwestycyjnych własnych gmin ( związków gmin, związków powiatowo - gminnych)</t>
  </si>
  <si>
    <t>Zapewnienie uczniom  prawa do  bezpłatnego  dostępu do podręczników, materiałów edukacyjnych  lub materiałów ćiczeniowych</t>
  </si>
  <si>
    <t>Utwardzenie poboczy drogi we wsi Ignaców płytą ażurową</t>
  </si>
  <si>
    <t>Udzielone pożyczki</t>
  </si>
  <si>
    <t>§ 991</t>
  </si>
  <si>
    <t>5.</t>
  </si>
  <si>
    <t>Lokaty</t>
  </si>
  <si>
    <t xml:space="preserve">§ 994 </t>
  </si>
  <si>
    <t>6.</t>
  </si>
  <si>
    <t>Wykup papierów wartościwych</t>
  </si>
  <si>
    <t>§ 982</t>
  </si>
  <si>
    <t>7.</t>
  </si>
  <si>
    <t>Rozchody z tytułu innych rozliczeń</t>
  </si>
  <si>
    <t>§ 995</t>
  </si>
  <si>
    <t>Zapewnienie gotowości bojowej</t>
  </si>
  <si>
    <t>750</t>
  </si>
  <si>
    <t>Edukacyjna opieka wychowawcza</t>
  </si>
  <si>
    <t xml:space="preserve">                                                      Załącznik nr 12</t>
  </si>
  <si>
    <t>Konserwacja zbiornika wodnego we wsi Goliany</t>
  </si>
  <si>
    <t>Zakup pompy do studni wiejskiej w Golianach z transportem</t>
  </si>
  <si>
    <t>Zakup przewodu elektrycznego do studni we wsi Jadwigów</t>
  </si>
  <si>
    <t>Zakup złączek, rur, zaworów do studni we wsi Jadwigów</t>
  </si>
  <si>
    <t>Konserwacja zbiornika wiejskiego na wodę we wsi Załuski</t>
  </si>
  <si>
    <t xml:space="preserve">Zakup i montaż ogrodzenia przy zbiorniku wodnym (stawie) oraz demontaż i montaż zbiornika na wodę we wsi Huta Błędowska </t>
  </si>
  <si>
    <t>Modernizacja ujęcia wody we wsi Trzylatków Mały</t>
  </si>
  <si>
    <t>400</t>
  </si>
  <si>
    <t>40002</t>
  </si>
  <si>
    <t>4260</t>
  </si>
  <si>
    <t>Opłata za energię elektryczną (studnia wiejska we wsi Śmiechówek)</t>
  </si>
  <si>
    <t>Zakup tablic informacyjnych z numerami posesji we wsi Jadwigów</t>
  </si>
  <si>
    <t>Zakup tablic informacyjnych z numerami posesji we wsi Śmiechówek</t>
  </si>
  <si>
    <t>Zakup tablic informacyjnych z numerami posesji we wsi Trzylatków Mały</t>
  </si>
  <si>
    <t>Zakup tablic informacyjnych z numerami posesji we wsi Załuski</t>
  </si>
  <si>
    <t>Zakup wiaty przystankowej dla wsi Nowy Błędów</t>
  </si>
  <si>
    <t>Naprawa dróg poprzez tłuczniowanie we wsi Błogosław</t>
  </si>
  <si>
    <t>Utwardzenie drogi w sołectwie Wilków Drugi kruszywem</t>
  </si>
  <si>
    <t>Tłuczniowanie drogi gminnej Zalesinek-Bronisławów i w kierunku lasu</t>
  </si>
  <si>
    <t>Bieżące remonty drogi gminnej na terenie sołectwa Bronisławów</t>
  </si>
  <si>
    <t>Wysypanie tłuczniem drogi Czesławin - do kopca</t>
  </si>
  <si>
    <t>Wyrównanie i utwardzenie tłuczniem pobocza drogi we wsi Dańków (do oczyszczalni)</t>
  </si>
  <si>
    <t>Utwardzenie drogi gminnej kruszywem we wsi Głudna</t>
  </si>
  <si>
    <t>Tłuczniowanie dróg gminnych na terenie sołectwa Gołosze</t>
  </si>
  <si>
    <t>Tłuczniowanie drogi we wsi Jadwigów</t>
  </si>
  <si>
    <t>Tłuczniowanie dróg gminnych na terenie sołectwa Jakubów</t>
  </si>
  <si>
    <t>Naprawa przepustów drogowych we wsi Janki</t>
  </si>
  <si>
    <t>Tłuczniowanie drogi przez wieś Julianów</t>
  </si>
  <si>
    <t>Utwardzenie drogi gruntowej łączącej Katarzynów z Kazimierkami</t>
  </si>
  <si>
    <t>Remont przepustu drogowego we wsi Łaszczyn</t>
  </si>
  <si>
    <t>Utwardzenie drogi tłuczniem we wsi Łaszczyn</t>
  </si>
  <si>
    <t>Utwardzenie drogi tłuczniem we wsi Machnatka</t>
  </si>
  <si>
    <t>Tłuczniowanie dróg gminnych na terenie sołectwa Machnatka Parcela</t>
  </si>
  <si>
    <t>Utwardzenie drogi Nowy Błędów-Zofiówka</t>
  </si>
  <si>
    <t>Zakup i transport kruszywa na drogę we wsi Pelinów</t>
  </si>
  <si>
    <t>Remont tłuczniem drogi we wsi Roztworów</t>
  </si>
  <si>
    <t>Remont masą asfaltową drogi we wsi Roztworów</t>
  </si>
  <si>
    <t>Tłuczniowanie drogi we wsi Sadurki</t>
  </si>
  <si>
    <t>Remont drogi wiejskiej we wsi Śmiechówek</t>
  </si>
  <si>
    <t>Tłuczniowanie drogi we wsi Tomczyce</t>
  </si>
  <si>
    <t>Tłuczniowanie drogi (tzw. Nowej)we wsi Trzylatków Parcela</t>
  </si>
  <si>
    <t>Tłuczniowanie drogi we wsi Wilcze Średnie</t>
  </si>
  <si>
    <t>Zakup i transport tłucznia na drogę we wsi Wilhelmów</t>
  </si>
  <si>
    <t>Tłuczniowanie drogi na terenie sołectwa Wilkonice</t>
  </si>
  <si>
    <t>Wilków Drugi</t>
  </si>
  <si>
    <t>Utwardzenie dróg w sołectwie Wilków Drugi kruszywem</t>
  </si>
  <si>
    <t>Zakup i transport tłucznia na drogi we wsi Wilków Pierwszy</t>
  </si>
  <si>
    <t>Zakup i transport szlaki na drogi we wsi Wilków Pierwszy</t>
  </si>
  <si>
    <t>Zakup i transport tłucznia na drogę we wsi Wólka Dańkowska</t>
  </si>
  <si>
    <t>Tłuczniowanie dróg we wsi Zalesie</t>
  </si>
  <si>
    <t>Zakup i transport tłucznia na drogę we wsi Załuski</t>
  </si>
  <si>
    <t>Tłuczniowanie drogi dojazdowej do gospodarstw we wsi Zofiówka</t>
  </si>
  <si>
    <t>Ułożenie chodnika na ulicy Dolnej</t>
  </si>
  <si>
    <t>Położenie nowej powierzchni asfaltowej drogi tzw. Trakt Królewski</t>
  </si>
  <si>
    <t>Budowa chodnika z kostki brukowej we wsi Trzylatków Duży</t>
  </si>
  <si>
    <t>Wólka Kurdybanowska</t>
  </si>
  <si>
    <t>Położenie drugiej warstwy dywanika asfaltowego na drodze we wsi Wólka Kurdybanowska</t>
  </si>
  <si>
    <t>75095</t>
  </si>
  <si>
    <t>Zakup kosza na śmieci z transportem</t>
  </si>
  <si>
    <t>Zakup kosy spalinowej</t>
  </si>
  <si>
    <t>Zakup zamykanej tablicy ogłoszeń</t>
  </si>
  <si>
    <t>90004</t>
  </si>
  <si>
    <t>Montaż lamp ulicznych we wsi Jakubów</t>
  </si>
  <si>
    <t>Cesinów Las</t>
  </si>
  <si>
    <t>Wymiana lampy oświetlenia ulicznego przy drodze gminnej we wsi Cesinów Las</t>
  </si>
  <si>
    <t>Zakup i montaż przewodu i lamp oświetlenia ulicznego we wsi Wilków Pierwszy</t>
  </si>
  <si>
    <t>Budowa oświetlenia ulicznego we wsi Dańków</t>
  </si>
  <si>
    <t>Dąbrówka Nowa</t>
  </si>
  <si>
    <t>Budowa oświetlenia ulicznego we wsi Dąbrówka Nowa</t>
  </si>
  <si>
    <t xml:space="preserve">Golianki </t>
  </si>
  <si>
    <t>Kacperówka</t>
  </si>
  <si>
    <t>Budowa oświetlenia ulicznego we wsi Kacperówka</t>
  </si>
  <si>
    <t>Utwardzenie terenu przed strażnicą OSP w Annopolu kostką brukową</t>
  </si>
  <si>
    <t>Borzęcin</t>
  </si>
  <si>
    <t>Zakup altany drewnianej przenośnej dla wsi Borzęcin</t>
  </si>
  <si>
    <t>Utwardzenie drogi tłuczniem we wsi Golianki</t>
  </si>
  <si>
    <t>Oleśnik</t>
  </si>
  <si>
    <t>Kwota w 2019 roku</t>
  </si>
  <si>
    <t>Dochody w 2019 roku - realizacja za okres od 01.01.2019 r. do  31.12.2019 r.                                                          Załącznik nr 1</t>
  </si>
  <si>
    <t>Oświetlenie ulic, placów i dróg</t>
  </si>
  <si>
    <t>6290</t>
  </si>
  <si>
    <t>2460</t>
  </si>
  <si>
    <t>Środki otrzymane z państwowych funduszy celowych na finansowanie lub dofinansowanie kosztów realizacji inwestycji i zakupów inwestycyjnych jednostek sektora finansów publicznych</t>
  </si>
  <si>
    <t>Informatyka</t>
  </si>
  <si>
    <t xml:space="preserve">Pozostała działalność </t>
  </si>
  <si>
    <t>Wybory do Sejmu i Senatu</t>
  </si>
  <si>
    <t>Wybory do Parlamentu Europejskiego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</si>
  <si>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roku o ustaleniu i wypłacie zasiłków dla opiekunów</t>
  </si>
  <si>
    <t>Środki na dofinansowanie własnych inwestycji gmin, powiatów (związków gmin, związków powiatowo-gminnych, związków powiatów), samorządów województw, pozyskane z innych źródeł</t>
  </si>
  <si>
    <t>Pozostałe działania związane z gospodarką odpadami</t>
  </si>
  <si>
    <t>Środki otrzymane od pozostałych jednostek zaliczanych do sektora finansów publicznych na realizację zadań bieżących jednostek zaliczanych do sektoraów publicznych</t>
  </si>
  <si>
    <t>Środki n a dofinansowanie własnych zadań bieżących gmin, powiatów (związków  gmin, związków powiatowo-gminnych, związków powiatów), samorządów województw, pozyskane z innych źródeł</t>
  </si>
  <si>
    <t>Infrastruktura wodociągowa i sanitacyjna wsi</t>
  </si>
  <si>
    <t>75108</t>
  </si>
  <si>
    <t>75113</t>
  </si>
  <si>
    <t>85513</t>
  </si>
  <si>
    <t>Składki na Fundusz Pracy oraz Solidarnościowy Fundusz Wsparcia Osób Niepełnosprawnych</t>
  </si>
  <si>
    <t>Różne wydatki na rzecz osób fizycznych</t>
  </si>
  <si>
    <t>Składki na Fundusz Pracy ora Solidarnościowy Fundusz Wsparcia Osób Niepełnosprawnych</t>
  </si>
  <si>
    <t>Dotacje celowe dla podmiotów zaliczanych i niezaliczanych do sektora finansów publicznych w 2019 roku</t>
  </si>
  <si>
    <t>Wspieranie i upowszechnianie kultury fizycznej i sportu, w szczególności piłki nożnej, siatkowej</t>
  </si>
  <si>
    <t>Modernizacja Sali komputerowej w Publicznej Szkole Podstawowej im. St. Fiedorowicza w Lipiu szansą na efektywniejszą pracę</t>
  </si>
  <si>
    <t>Wymiana instalacji elektrycznej oraz podłogi w budynku OSP Gołosze pełniącej funkcję świetlicy wiejskiej</t>
  </si>
  <si>
    <t>Remont budynku strażnicy wraz z wyposażeniem zaplecza kuchennego we wsi Zalesie pełniącego funkcję świetlicy wiejskiej</t>
  </si>
  <si>
    <t>Wykonanie termomodernizacji budynku świetlicy wiejskiej w ramach inwestycji "Budowa budynku gospodarczego z pomieszczeniem świetlicy wiejskiej we wsi Dąbrówka Stara"</t>
  </si>
  <si>
    <t>Wykonanie posadzki i kanalizacji oraz zakup i montaż okien pcv w budynku świetlicy wiejskiej we wsi Machnatka Parcela w ramach inwestycji "Budowa budynku gospodarczego z pomieszczeniem świetlicy wiejskiej we wsi Machnatka Parcela"</t>
  </si>
  <si>
    <t>Utwardzenie terenu przed strażnicą ochotniczej straży pożarnej w Annopolu kostką brukową</t>
  </si>
  <si>
    <t xml:space="preserve"> - realizacja za okres od 01.01.2019 r. do 31.12.2019 r.</t>
  </si>
  <si>
    <t>Remont budynku Ochotniczej Straży Pożarnej Lipie w zakresie remontu drzwi garażowych strażnicy</t>
  </si>
  <si>
    <t>Dotacje celowe otrzymane z samorządu województwa na inwestycje i zakupy inwestycyjne realizowane na podstawie porozumień (umów) między jednostkami samorządu terytorialnego</t>
  </si>
  <si>
    <t>Dotacje celowe  otrzymane z budżetu państwa  na zadania bieżące z zakresu administracji rządowej zlecone gminom                                       ( związkom gmin, związkom powiatowo - gminnym ), związane z realizacją świadczenia wychowawczego stanowiącego pomoc państwa w wychowaniu dzieci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</si>
  <si>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</si>
  <si>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</si>
  <si>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realizacja za okres od 01.01.2019 r. do 31.12.2019 r.</t>
  </si>
  <si>
    <t xml:space="preserve">                 Dochody związane z realizacją zadań z zakresu administracji rządowej i innych zleconych odrębnymi ustawami   w 2019 roku -</t>
  </si>
  <si>
    <t>Przychody i rozchody budżetu w 2019 roku - realizacja za okres od 01.01.2019 r. do  31.12.2019 r.</t>
  </si>
  <si>
    <t>Wydatki związane z realizacją zadań zleconych przez administrację rządową i innych zleconych odrębnymi ustawami w 2019   roku - realizacja za okres od 01.01.2019 r. do 31.12.2019 r.</t>
  </si>
  <si>
    <t>Składki na  Fundusz Pracy oraz Solidarnościowy Fundusz Wsparcia Osób Niepełnosprawnych</t>
  </si>
  <si>
    <t>Składki na ubezpieczenie zdrowotne opłacane za osoby pobierające niektóre świadczenia rodzinne, zgodnie z przepisami ustawy o świadczeniach rodzinnych oraz za osoby pobierające zasiłki dla opiekunów, zgodniez przepisami ustawy z dnia 4 kwietnia 2014 r. o ustaleniu i wypłacie zasiłków dla opiekunów</t>
  </si>
  <si>
    <t>narkomanii w   2019 roku - realizacja za okres od 01.01.2019 r. do 31.12.2019 r.</t>
  </si>
  <si>
    <t>Dotacje  podmiotowe w 2019 roku - realizacja za okres od 01.01.2019 r. do 31.12.2019 r.</t>
  </si>
  <si>
    <t xml:space="preserve"> DOCHODY I WYDATKI ZWIĄZANE Z REALIZACJĄ ZADAŃ REALIZOWANYCH W DRODZE UMÓW LUB POROZUMIEŃ MIĘDZY JEDNOSTKAMI SAMORZĄDU TERYTORIALNEGO W 2019 ROKU - realizacja za okres od 01.01.2019 r.  do 31.12.2019 r.                                                                                                                                                </t>
  </si>
  <si>
    <t>Wydatki w  2019 roku obejmujące zadania jednostek pomocniczych gminy, w tym realizowane w ramach funduszu sołeckiego                                                                                                                                                                        - realizacja za okres od 01.01.2019 r. do 31.12.2019 r.</t>
  </si>
  <si>
    <t>Natrysk masą bitumiczną wraz z podsypką drogi gminnej w sołectwie Ziemięcin</t>
  </si>
  <si>
    <t>6060</t>
  </si>
  <si>
    <t>Wydatki na zadania inwestycyjne w 2019 roku - realizacja za okres od 01.01.2019 r. do  31.12.2019 r.</t>
  </si>
  <si>
    <t>rok 2019</t>
  </si>
  <si>
    <t xml:space="preserve">Wpływy z tytułu odpłatnego nabycia prawa do własności oraz prawa  użytkowania wieczystego nieruchomości                    </t>
  </si>
  <si>
    <t>Wpływy z  tytułu  przekształcenia prawa  użytkowania wieczystego w prawo własności</t>
  </si>
  <si>
    <t>2440</t>
  </si>
  <si>
    <t>Dotacje otrzymane z państwowych funduszy celowych na realizację zadań bieżących jednostek sektora finansów publicznych</t>
  </si>
  <si>
    <t>Składki na ubezpieczenie zdrowotne opłacane za osoby pobierające niektóre świadczenia z pomocy społecznej oraz za osoby uczestniczące w zajęciach w centrum integracji społecznej</t>
  </si>
  <si>
    <t>Dotacje celowe  otrzymane z budżetu państwa  na zadania bieżące z zakresu administracji rządowej zlecone gminom              ( związkom gmin, związkom powiatowo - gminnym ), związane z realizacją świadczenia wychowawczego stanowiącego pomoc państwa w wychowaniu dzieci</t>
  </si>
  <si>
    <t>Budowa przydomowych oczyszczalni ścieków</t>
  </si>
  <si>
    <t>Zakup i montaż ogrodzenia przy zbiorniku wodnym (stawie) oraz demontaż i montaż zbiornika</t>
  </si>
  <si>
    <t>Przebudowa ulicy Dolnej w Błędowie</t>
  </si>
  <si>
    <t>Przebudowa ulicy Długiej w Błędowie</t>
  </si>
  <si>
    <t>Położenie nowej powierzchni asfaltowej odcinka drogi tzw. Trakt Królewski</t>
  </si>
  <si>
    <t>6057</t>
  </si>
  <si>
    <t>Przebudowa drogi gminnej przez wieś Lipie</t>
  </si>
  <si>
    <t>6059</t>
  </si>
  <si>
    <t>Przebudowa drogi gminnej we wsi Wilków Drugi</t>
  </si>
  <si>
    <t>Budowa oświetlenia ulicznego we wsi Błędów ul. Nowy Świat (wykonanie projektu)</t>
  </si>
  <si>
    <t>926</t>
  </si>
  <si>
    <t>92695</t>
  </si>
  <si>
    <t>Siłownia plenerowa i strefa relaksu w Błędowie</t>
  </si>
  <si>
    <t>75022</t>
  </si>
  <si>
    <t>Zakup urządzeń transmisyjnych i rejestrujących wyniki głosowań</t>
  </si>
  <si>
    <t>A. 440 288,00</t>
  </si>
  <si>
    <t>C. 7 000,00</t>
  </si>
  <si>
    <t>B. 127 772,40</t>
  </si>
  <si>
    <t>B. 9 995,00</t>
  </si>
  <si>
    <t xml:space="preserve">
        Dochody z tytułu wydawania zezwoleń na sprzedaż napojów alkoholowych oraz wydatki na realizację zadań określonych
w Gminnym Programie Profilaktyki i Rozwiązywania Problemów Alkoholowych w 2019 roku - realizacja za okres od  01.01.2019 r. do  31.12.2019 r.
</t>
  </si>
  <si>
    <t>Zakup agrowłókniny pod kwiaty i krzewy</t>
  </si>
  <si>
    <t>Zakup plandeki wraz z montażem do altany we wsi Jadwigów</t>
  </si>
  <si>
    <t>Wydatki razem:</t>
  </si>
  <si>
    <t>Nagrody konkursowe</t>
  </si>
  <si>
    <t>Dotacja celowa z budżetu na finansowanie lub dofinansowanie zadań zleconych do realizacji stowarzyszeniom</t>
  </si>
  <si>
    <t>Zadania w zakresie kultury fizycznej</t>
  </si>
  <si>
    <t>Opłaty na rzecz budżetów jednostek samorządu terytorialnego</t>
  </si>
  <si>
    <t>Rózne opłaty i składki</t>
  </si>
  <si>
    <t>Obiekty sportowe</t>
  </si>
  <si>
    <t>Kultura fizyczna</t>
  </si>
  <si>
    <t>Dotacja podmiotowa z budżetu dla samorządowej instytucji kultury</t>
  </si>
  <si>
    <t>Biblioteki</t>
  </si>
  <si>
    <t>Zakup energii</t>
  </si>
  <si>
    <t>Filharmonie, orkiestry, chóry i kapele</t>
  </si>
  <si>
    <t xml:space="preserve">Zakup materialów i wyposażenia </t>
  </si>
  <si>
    <t>Utrzymanie zieleni w miastach i gminach</t>
  </si>
  <si>
    <t>Kary, odszkodowania i grzywny wypłacane na rzecz osób prawnych i innych jednostek organizacyjnych</t>
  </si>
  <si>
    <t>Pozostałe odsetki</t>
  </si>
  <si>
    <t>Zakup usług przez jednostki samorządu terytorialnego od innych jednostek samorządu terytorialnego</t>
  </si>
  <si>
    <t>Rodziny zastępcze</t>
  </si>
  <si>
    <t xml:space="preserve">Świadczenia rodzinne, świadczenie z funduszu alimentacyjnego oraz składki na ubezpieczenia emerytalne i rentowe z ubezpieczenia społecznego
</t>
  </si>
  <si>
    <t xml:space="preserve">Szkolenia pracowników niebędących członkami korpusu służby cywilnej </t>
  </si>
  <si>
    <t>Dokształcanie i doskonalenie nauczycieli</t>
  </si>
  <si>
    <t>Stypendia dla uczniów</t>
  </si>
  <si>
    <t>Pomoc materialna dla uczniów o charakterze socjalnym</t>
  </si>
  <si>
    <t>Zakup usług zdrowotnych</t>
  </si>
  <si>
    <t>Zakup środków dydaktycznych i książek</t>
  </si>
  <si>
    <t>Świetlice szkolne</t>
  </si>
  <si>
    <t>Usługi opiekuńcze i specjalistyczne usługi opiekuńcze</t>
  </si>
  <si>
    <t>Opłaty z tytułu zakupu usług telekomunikacyjnych</t>
  </si>
  <si>
    <t>Zwrot dotacji oraz płatności wykorzystanych niezgodnie z przeznaczeniem lub wykorzystanych z naruszeniem procedur, o których mowa w art. 184 ustawy, pobranych nienależnie lub w nadmiernej wysokości</t>
  </si>
  <si>
    <t>Składki na ubezpieczenie zdrowotne opłacane za osoby pobierające niektóre świadczenia z pomocy społecznej oraz za osoby uczestniczące w zajęciach w centrum integracji społecznej.</t>
  </si>
  <si>
    <t>Zadania w zakresie przeciwdziałania przemocy w rodzinie</t>
  </si>
  <si>
    <t>Domy pomocy społecznej</t>
  </si>
  <si>
    <t>Zapewnienie uczniom  prawa do bezpłatnego dostępu do podręczników, materiałów edukacyjnych lub materiałów ćwiczeniowych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</si>
  <si>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</si>
  <si>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Realizacja zadań wymagających stosowania specjalnej organizacji nauki i metod pracy dla dzieci i młodzieży w szkołach podstawowych</t>
  </si>
  <si>
    <t>Realizacja zadań wymagających stosowania specjalnej organizacji nauki i metod pracy dla dzieci w przedszkolach, oddziałach przedszkolnych w szkołach podstawowych i innych formach wychowania przedszkolnego</t>
  </si>
  <si>
    <t xml:space="preserve">Różne wydatki na rzecz osób fizycznych </t>
  </si>
  <si>
    <t>Dowożenie uczniów do szkół</t>
  </si>
  <si>
    <t>Dotacja podmiotowa z budżetu dla niepublicznej jednostki systemu oświaty</t>
  </si>
  <si>
    <t>Gimnazja</t>
  </si>
  <si>
    <t>Składki na Fundusz Pracy i Solidarnościowy Fundusz Wsparcia Osób Niepełnosprawnych</t>
  </si>
  <si>
    <t xml:space="preserve">Przedszkola </t>
  </si>
  <si>
    <t>Rezerwy na inwestycje i zakupy inwestycyjne</t>
  </si>
  <si>
    <t>Rezerwy</t>
  </si>
  <si>
    <t>Rezerwy ogólne i celowe</t>
  </si>
  <si>
    <t>Odsetki od samorządowych papierów wartościowych lub zaciągniętych przez jednostkę samorządu terytorialnego kredytów i pożyczek</t>
  </si>
  <si>
    <t>Rozliczenia z bankami związane z obsługą długu publicznego</t>
  </si>
  <si>
    <t>Obsługa papierów wartościowych, kredytów i pożyczek jednostek samorządu terytorialnego</t>
  </si>
  <si>
    <t>Obsługa długu publicznego</t>
  </si>
  <si>
    <t>Dotacje celowe z budżetu na finansowanie lub dofinansowanie kosztów realizacji inwestycji i zakupów inwestycyjnych jednostek nie zaliczanych do sektora finansów publicznych</t>
  </si>
  <si>
    <t>Podróże służbowe zagraniczne</t>
  </si>
  <si>
    <t>Wpłaty na Państwowy Fundusz Rehabilitacji Osób Niepełnosprawnych</t>
  </si>
  <si>
    <t>Dotacje celowe z budżetu na finansowanie lub dofinansowanie  zadań zleconych do realizacji  stowarzyszeniom</t>
  </si>
  <si>
    <t>Wybory do rad gmin, rad powiatów i sejmików województw, wybory wójtów, burmistrzów i prezydentów miast oraz referenda gminne, powiatowe  wojewódzkie</t>
  </si>
  <si>
    <t>Wynagrodzenia agencyjno-prowizyjne</t>
  </si>
  <si>
    <t>Honoraria</t>
  </si>
  <si>
    <t>Dotacja celowa na pomoc finansową udzielaną między jednostkami samorządu terytorialnego na dofinansowanie własnych zadań bieżących</t>
  </si>
  <si>
    <t>Opłaty na rzecz budżetu państwa</t>
  </si>
  <si>
    <t>Wpłaty gmin i powiatów na rzecz innych jednostek samorządu terytorialnego oraz związków gmin, związków powiatowo-gminnych, związków powiatów, związków metropolitalnych na dofinansowanie zadań bieżących</t>
  </si>
  <si>
    <t>Wydatki na zakupy inwestycyjne jednostek budżetowych</t>
  </si>
  <si>
    <t>Rady gmin (miast i miast na prawach powiatu)</t>
  </si>
  <si>
    <t>Dotacje celowe przekazane do samorządu województwa na inwestycje i zakupy inwestycyjne realizowane na podstawie porozumień (umów) między jednostkami samorządu terytorialnego</t>
  </si>
  <si>
    <t>Działalność usługowa</t>
  </si>
  <si>
    <t>Pozostałe podatki na rzecz budżetów jednostek samorządu terytorialnego</t>
  </si>
  <si>
    <t>Dotacja celowa na pomoc finansową udzielaną między jednostkami samorządu terytorialnego na dofinansowanie własnych zadań inwestycyjnych i zakupów inwestycyjnych</t>
  </si>
  <si>
    <t>Drogi publiczne powiatowe</t>
  </si>
  <si>
    <t>Koszty postępowania sądowego i prokuratorskiego</t>
  </si>
  <si>
    <t>Składki na Fundusz Prtacy oraz Solidarnościowy Fundusz Wsparcia Osób Niepełnosprawnych</t>
  </si>
  <si>
    <t>Wpłaty gmin na rzecz izb rolniczych w wysokości 2% uzyskanych wpływów z podatku rolnego</t>
  </si>
  <si>
    <t>Izby rolnicze</t>
  </si>
  <si>
    <t>01030</t>
  </si>
  <si>
    <t>wydatki związane z realizacją ich statutowych zadań;</t>
  </si>
  <si>
    <t>wynagrodzenia i składki od nich naliczane</t>
  </si>
  <si>
    <t>na programy finansowane z udziałem środków, o których mowa w art. 5 ust. 1 pkt 2 i 3,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</si>
  <si>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</si>
  <si>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</si>
  <si>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</si>
  <si>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fizycznych;</t>
  </si>
  <si>
    <t>dotacje na zadania bieżące</t>
  </si>
  <si>
    <t>wydatki 
jednostek
budżetowych,</t>
  </si>
  <si>
    <t>zakup i objęcie akcji i udziałów oraz wniesienie wkładów do spółek prawa handlowego.</t>
  </si>
  <si>
    <t>w tym:</t>
  </si>
  <si>
    <t>inwestycje i zakupy inwestycyjne</t>
  </si>
  <si>
    <t>Wydatki 
majątkowe</t>
  </si>
  <si>
    <t>Wydatki 
bieżące</t>
  </si>
  <si>
    <t>Z tego</t>
  </si>
  <si>
    <t>Wydatki w 2019 roku - realizacja za okres od 01.01.2019 r. do  31.12.2019 r.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</si>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</sst>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_ ;\-#,##0.00\ "/>
    <numFmt numFmtId="166" formatCode="[$-415]d\ mmmm\ yyyy"/>
    <numFmt numFmtId="167" formatCode="0.00_ ;\-0.00\ "/>
    <numFmt numFmtId="168" formatCode="0_ ;\-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0\-000"/>
  </numFmts>
  <fonts count="91">
    <font>
      <sz val="10"/>
      <name val="Arial"/>
      <family val="2"/>
    </font>
    <font>
      <b/>
      <sz val="10"/>
      <name val="Arial"/>
      <family val="2"/>
    </font>
    <font>
      <b/>
      <sz val="7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b/>
      <sz val="8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b/>
      <sz val="8"/>
      <name val="Arial CE"/>
      <family val="2"/>
    </font>
    <font>
      <b/>
      <i/>
      <sz val="7"/>
      <name val="Times New Roman"/>
      <family val="1"/>
    </font>
    <font>
      <i/>
      <sz val="10"/>
      <name val="Arial"/>
      <family val="2"/>
    </font>
    <font>
      <b/>
      <sz val="9"/>
      <name val="Arial"/>
      <family val="2"/>
    </font>
    <font>
      <i/>
      <sz val="12"/>
      <name val="Times New Roman"/>
      <family val="1"/>
    </font>
    <font>
      <sz val="10"/>
      <name val="Arial CE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i/>
      <sz val="10"/>
      <color indexed="53"/>
      <name val="Arial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0"/>
      <color indexed="53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6"/>
      <color indexed="8"/>
      <name val="Arial"/>
      <family val="2"/>
    </font>
    <font>
      <b/>
      <sz val="5"/>
      <color indexed="8"/>
      <name val="Arial"/>
      <family val="2"/>
    </font>
    <font>
      <sz val="5"/>
      <color indexed="8"/>
      <name val="Arial"/>
      <family val="2"/>
    </font>
    <font>
      <i/>
      <sz val="10"/>
      <color indexed="8"/>
      <name val="Arial"/>
      <family val="2"/>
    </font>
    <font>
      <i/>
      <sz val="5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5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5"/>
      <name val="Arial"/>
      <family val="2"/>
    </font>
    <font>
      <sz val="10"/>
      <color rgb="FFFF0000"/>
      <name val="Arial"/>
      <family val="2"/>
    </font>
    <font>
      <i/>
      <sz val="10"/>
      <color theme="5"/>
      <name val="Arial"/>
      <family val="2"/>
    </font>
    <font>
      <sz val="10"/>
      <color theme="5" tint="-0.24997000396251678"/>
      <name val="Arial"/>
      <family val="2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b/>
      <sz val="10"/>
      <color theme="5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/>
      <right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29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77" fillId="27" borderId="1" applyNumberFormat="0" applyAlignment="0" applyProtection="0"/>
    <xf numFmtId="0" fontId="78" fillId="0" borderId="0" applyNumberFormat="0" applyFill="0" applyBorder="0" applyAlignment="0" applyProtection="0"/>
    <xf numFmtId="9" fontId="0" fillId="0" borderId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3" fillId="32" borderId="0" applyNumberFormat="0" applyBorder="0" applyAlignment="0" applyProtection="0"/>
  </cellStyleXfs>
  <cellXfs count="46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4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85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43" fontId="16" fillId="0" borderId="0" xfId="0" applyNumberFormat="1" applyFont="1" applyAlignment="1">
      <alignment horizontal="right" vertical="center"/>
    </xf>
    <xf numFmtId="0" fontId="20" fillId="0" borderId="0" xfId="0" applyFont="1" applyAlignment="1">
      <alignment wrapText="1"/>
    </xf>
    <xf numFmtId="0" fontId="18" fillId="0" borderId="0" xfId="0" applyFont="1" applyAlignment="1">
      <alignment/>
    </xf>
    <xf numFmtId="0" fontId="20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86" fillId="0" borderId="0" xfId="0" applyFont="1" applyAlignment="1">
      <alignment/>
    </xf>
    <xf numFmtId="0" fontId="8" fillId="0" borderId="0" xfId="0" applyFont="1" applyFill="1" applyBorder="1" applyAlignment="1">
      <alignment horizontal="right" wrapText="1"/>
    </xf>
    <xf numFmtId="0" fontId="2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3" fontId="22" fillId="33" borderId="10" xfId="0" applyNumberFormat="1" applyFont="1" applyFill="1" applyBorder="1" applyAlignment="1">
      <alignment vertical="center" wrapText="1"/>
    </xf>
    <xf numFmtId="43" fontId="22" fillId="33" borderId="10" xfId="0" applyNumberFormat="1" applyFont="1" applyFill="1" applyBorder="1" applyAlignment="1">
      <alignment horizontal="right" vertical="center" wrapText="1"/>
    </xf>
    <xf numFmtId="43" fontId="22" fillId="33" borderId="11" xfId="0" applyNumberFormat="1" applyFont="1" applyFill="1" applyBorder="1" applyAlignment="1">
      <alignment vertical="center" wrapText="1"/>
    </xf>
    <xf numFmtId="43" fontId="22" fillId="33" borderId="11" xfId="0" applyNumberFormat="1" applyFont="1" applyFill="1" applyBorder="1" applyAlignment="1">
      <alignment horizontal="left" vertical="center" wrapText="1"/>
    </xf>
    <xf numFmtId="43" fontId="22" fillId="33" borderId="12" xfId="0" applyNumberFormat="1" applyFont="1" applyFill="1" applyBorder="1" applyAlignment="1">
      <alignment vertical="center" wrapText="1"/>
    </xf>
    <xf numFmtId="43" fontId="22" fillId="33" borderId="12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87" fillId="0" borderId="0" xfId="0" applyFont="1" applyAlignment="1">
      <alignment/>
    </xf>
    <xf numFmtId="0" fontId="24" fillId="34" borderId="13" xfId="0" applyFont="1" applyFill="1" applyBorder="1" applyAlignment="1">
      <alignment vertical="center" wrapText="1"/>
    </xf>
    <xf numFmtId="0" fontId="15" fillId="0" borderId="13" xfId="0" applyFont="1" applyBorder="1" applyAlignment="1">
      <alignment horizontal="center"/>
    </xf>
    <xf numFmtId="0" fontId="15" fillId="35" borderId="13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top" wrapText="1"/>
    </xf>
    <xf numFmtId="4" fontId="24" fillId="0" borderId="13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vertical="top" wrapText="1"/>
    </xf>
    <xf numFmtId="4" fontId="25" fillId="0" borderId="13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vertical="top" wrapText="1"/>
    </xf>
    <xf numFmtId="4" fontId="15" fillId="0" borderId="13" xfId="0" applyNumberFormat="1" applyFont="1" applyBorder="1" applyAlignment="1">
      <alignment horizontal="center" vertical="center"/>
    </xf>
    <xf numFmtId="4" fontId="15" fillId="0" borderId="13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vertical="center" wrapText="1"/>
    </xf>
    <xf numFmtId="0" fontId="24" fillId="0" borderId="13" xfId="0" applyFont="1" applyBorder="1" applyAlignment="1">
      <alignment vertical="top" wrapText="1"/>
    </xf>
    <xf numFmtId="0" fontId="1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0" fontId="88" fillId="0" borderId="0" xfId="0" applyFont="1" applyAlignment="1">
      <alignment/>
    </xf>
    <xf numFmtId="43" fontId="88" fillId="0" borderId="0" xfId="0" applyNumberFormat="1" applyFont="1" applyAlignment="1">
      <alignment/>
    </xf>
    <xf numFmtId="0" fontId="88" fillId="0" borderId="0" xfId="0" applyFont="1" applyAlignment="1">
      <alignment horizontal="center"/>
    </xf>
    <xf numFmtId="0" fontId="88" fillId="0" borderId="13" xfId="0" applyFont="1" applyBorder="1" applyAlignment="1">
      <alignment horizontal="center"/>
    </xf>
    <xf numFmtId="41" fontId="88" fillId="0" borderId="13" xfId="0" applyNumberFormat="1" applyFont="1" applyBorder="1" applyAlignment="1">
      <alignment horizontal="center"/>
    </xf>
    <xf numFmtId="0" fontId="88" fillId="0" borderId="13" xfId="0" applyFont="1" applyBorder="1" applyAlignment="1">
      <alignment horizontal="center" vertical="center" wrapText="1"/>
    </xf>
    <xf numFmtId="0" fontId="88" fillId="0" borderId="13" xfId="0" applyFont="1" applyBorder="1" applyAlignment="1">
      <alignment horizontal="left" vertical="center"/>
    </xf>
    <xf numFmtId="0" fontId="88" fillId="0" borderId="13" xfId="0" applyFont="1" applyBorder="1" applyAlignment="1">
      <alignment horizontal="left" vertical="center" wrapText="1"/>
    </xf>
    <xf numFmtId="0" fontId="88" fillId="0" borderId="13" xfId="0" applyFont="1" applyBorder="1" applyAlignment="1">
      <alignment vertical="top" wrapText="1"/>
    </xf>
    <xf numFmtId="0" fontId="89" fillId="0" borderId="0" xfId="0" applyFont="1" applyAlignment="1">
      <alignment horizontal="center" wrapText="1"/>
    </xf>
    <xf numFmtId="2" fontId="88" fillId="0" borderId="13" xfId="0" applyNumberFormat="1" applyFont="1" applyBorder="1" applyAlignment="1">
      <alignment horizontal="left" vertical="center" wrapText="1"/>
    </xf>
    <xf numFmtId="165" fontId="88" fillId="0" borderId="13" xfId="0" applyNumberFormat="1" applyFont="1" applyBorder="1" applyAlignment="1">
      <alignment horizontal="right" vertical="center"/>
    </xf>
    <xf numFmtId="165" fontId="88" fillId="0" borderId="13" xfId="0" applyNumberFormat="1" applyFont="1" applyBorder="1" applyAlignment="1">
      <alignment horizontal="right"/>
    </xf>
    <xf numFmtId="165" fontId="88" fillId="0" borderId="13" xfId="0" applyNumberFormat="1" applyFont="1" applyBorder="1" applyAlignment="1">
      <alignment vertical="center"/>
    </xf>
    <xf numFmtId="43" fontId="89" fillId="36" borderId="13" xfId="0" applyNumberFormat="1" applyFont="1" applyFill="1" applyBorder="1" applyAlignment="1">
      <alignment horizontal="center"/>
    </xf>
    <xf numFmtId="43" fontId="88" fillId="0" borderId="13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center" wrapText="1"/>
    </xf>
    <xf numFmtId="0" fontId="88" fillId="0" borderId="13" xfId="0" applyFont="1" applyBorder="1" applyAlignment="1">
      <alignment horizontal="left" vertical="center" wrapText="1"/>
    </xf>
    <xf numFmtId="4" fontId="6" fillId="35" borderId="13" xfId="0" applyNumberFormat="1" applyFont="1" applyFill="1" applyBorder="1" applyAlignment="1">
      <alignment horizontal="right" vertical="center" wrapText="1"/>
    </xf>
    <xf numFmtId="4" fontId="2" fillId="35" borderId="13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wrapText="1"/>
    </xf>
    <xf numFmtId="4" fontId="7" fillId="35" borderId="13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24" fillId="0" borderId="13" xfId="0" applyFont="1" applyBorder="1" applyAlignment="1">
      <alignment horizontal="center"/>
    </xf>
    <xf numFmtId="4" fontId="26" fillId="0" borderId="13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right" vertical="center" wrapText="1"/>
    </xf>
    <xf numFmtId="43" fontId="88" fillId="0" borderId="13" xfId="0" applyNumberFormat="1" applyFont="1" applyBorder="1" applyAlignment="1">
      <alignment horizontal="right" vertical="center"/>
    </xf>
    <xf numFmtId="49" fontId="7" fillId="0" borderId="13" xfId="0" applyNumberFormat="1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164" fontId="6" fillId="0" borderId="13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wrapText="1"/>
    </xf>
    <xf numFmtId="164" fontId="2" fillId="35" borderId="13" xfId="0" applyNumberFormat="1" applyFont="1" applyFill="1" applyBorder="1" applyAlignment="1">
      <alignment horizontal="right" vertical="center" wrapText="1"/>
    </xf>
    <xf numFmtId="165" fontId="6" fillId="0" borderId="13" xfId="0" applyNumberFormat="1" applyFont="1" applyBorder="1" applyAlignment="1">
      <alignment horizontal="right" vertical="center" wrapText="1"/>
    </xf>
    <xf numFmtId="0" fontId="6" fillId="35" borderId="13" xfId="0" applyFont="1" applyFill="1" applyBorder="1" applyAlignment="1">
      <alignment vertical="center" wrapText="1"/>
    </xf>
    <xf numFmtId="0" fontId="6" fillId="35" borderId="13" xfId="0" applyFont="1" applyFill="1" applyBorder="1" applyAlignment="1">
      <alignment horizontal="center" vertical="center" wrapText="1"/>
    </xf>
    <xf numFmtId="165" fontId="6" fillId="35" borderId="13" xfId="0" applyNumberFormat="1" applyFont="1" applyFill="1" applyBorder="1" applyAlignment="1">
      <alignment horizontal="right" vertical="center" wrapText="1"/>
    </xf>
    <xf numFmtId="0" fontId="15" fillId="0" borderId="13" xfId="0" applyFont="1" applyBorder="1" applyAlignment="1">
      <alignment horizontal="left"/>
    </xf>
    <xf numFmtId="0" fontId="9" fillId="0" borderId="13" xfId="0" applyFont="1" applyBorder="1" applyAlignment="1">
      <alignment wrapText="1"/>
    </xf>
    <xf numFmtId="0" fontId="9" fillId="0" borderId="13" xfId="0" applyFont="1" applyBorder="1" applyAlignment="1">
      <alignment horizontal="center" vertical="center"/>
    </xf>
    <xf numFmtId="4" fontId="9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90" fillId="0" borderId="0" xfId="0" applyFont="1" applyAlignment="1">
      <alignment/>
    </xf>
    <xf numFmtId="49" fontId="17" fillId="0" borderId="13" xfId="0" applyNumberFormat="1" applyFont="1" applyBorder="1" applyAlignment="1">
      <alignment horizontal="center" vertical="center" wrapText="1"/>
    </xf>
    <xf numFmtId="43" fontId="7" fillId="0" borderId="13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wrapText="1"/>
    </xf>
    <xf numFmtId="4" fontId="9" fillId="0" borderId="13" xfId="0" applyNumberFormat="1" applyFont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vertical="center" wrapText="1"/>
    </xf>
    <xf numFmtId="164" fontId="0" fillId="0" borderId="13" xfId="0" applyNumberFormat="1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2" fontId="2" fillId="33" borderId="13" xfId="0" applyNumberFormat="1" applyFont="1" applyFill="1" applyBorder="1" applyAlignment="1">
      <alignment horizontal="center" vertical="center" wrapText="1"/>
    </xf>
    <xf numFmtId="1" fontId="2" fillId="38" borderId="13" xfId="0" applyNumberFormat="1" applyFont="1" applyFill="1" applyBorder="1" applyAlignment="1">
      <alignment horizontal="right" vertical="center" wrapText="1"/>
    </xf>
    <xf numFmtId="1" fontId="6" fillId="38" borderId="13" xfId="0" applyNumberFormat="1" applyFont="1" applyFill="1" applyBorder="1" applyAlignment="1">
      <alignment horizontal="right" vertical="center" wrapText="1"/>
    </xf>
    <xf numFmtId="2" fontId="2" fillId="38" borderId="13" xfId="0" applyNumberFormat="1" applyFont="1" applyFill="1" applyBorder="1" applyAlignment="1">
      <alignment vertical="center" wrapText="1"/>
    </xf>
    <xf numFmtId="4" fontId="2" fillId="38" borderId="13" xfId="0" applyNumberFormat="1" applyFont="1" applyFill="1" applyBorder="1" applyAlignment="1">
      <alignment horizontal="right" vertical="center" wrapText="1"/>
    </xf>
    <xf numFmtId="1" fontId="7" fillId="38" borderId="13" xfId="0" applyNumberFormat="1" applyFont="1" applyFill="1" applyBorder="1" applyAlignment="1">
      <alignment horizontal="right" vertical="center" wrapText="1"/>
    </xf>
    <xf numFmtId="49" fontId="7" fillId="38" borderId="13" xfId="0" applyNumberFormat="1" applyFont="1" applyFill="1" applyBorder="1" applyAlignment="1">
      <alignment horizontal="right" vertical="center" wrapText="1"/>
    </xf>
    <xf numFmtId="1" fontId="7" fillId="38" borderId="13" xfId="0" applyNumberFormat="1" applyFont="1" applyFill="1" applyBorder="1" applyAlignment="1">
      <alignment vertical="center" wrapText="1"/>
    </xf>
    <xf numFmtId="2" fontId="7" fillId="38" borderId="13" xfId="0" applyNumberFormat="1" applyFont="1" applyFill="1" applyBorder="1" applyAlignment="1">
      <alignment vertical="center" wrapText="1"/>
    </xf>
    <xf numFmtId="1" fontId="2" fillId="38" borderId="13" xfId="0" applyNumberFormat="1" applyFont="1" applyFill="1" applyBorder="1" applyAlignment="1">
      <alignment vertical="center" wrapText="1"/>
    </xf>
    <xf numFmtId="49" fontId="6" fillId="38" borderId="13" xfId="0" applyNumberFormat="1" applyFont="1" applyFill="1" applyBorder="1" applyAlignment="1">
      <alignment horizontal="right" vertical="center" wrapText="1"/>
    </xf>
    <xf numFmtId="1" fontId="6" fillId="38" borderId="13" xfId="0" applyNumberFormat="1" applyFont="1" applyFill="1" applyBorder="1" applyAlignment="1">
      <alignment vertical="center" wrapText="1"/>
    </xf>
    <xf numFmtId="2" fontId="6" fillId="38" borderId="13" xfId="0" applyNumberFormat="1" applyFont="1" applyFill="1" applyBorder="1" applyAlignment="1">
      <alignment vertical="center" wrapText="1"/>
    </xf>
    <xf numFmtId="1" fontId="6" fillId="35" borderId="13" xfId="0" applyNumberFormat="1" applyFont="1" applyFill="1" applyBorder="1" applyAlignment="1">
      <alignment horizontal="right" vertical="center" wrapText="1"/>
    </xf>
    <xf numFmtId="2" fontId="6" fillId="35" borderId="13" xfId="0" applyNumberFormat="1" applyFont="1" applyFill="1" applyBorder="1" applyAlignment="1">
      <alignment vertical="center" wrapText="1"/>
    </xf>
    <xf numFmtId="49" fontId="6" fillId="35" borderId="13" xfId="0" applyNumberFormat="1" applyFont="1" applyFill="1" applyBorder="1" applyAlignment="1">
      <alignment horizontal="right" vertical="center" wrapText="1"/>
    </xf>
    <xf numFmtId="1" fontId="7" fillId="35" borderId="13" xfId="0" applyNumberFormat="1" applyFont="1" applyFill="1" applyBorder="1" applyAlignment="1">
      <alignment horizontal="right" vertical="center" wrapText="1"/>
    </xf>
    <xf numFmtId="2" fontId="7" fillId="35" borderId="13" xfId="0" applyNumberFormat="1" applyFont="1" applyFill="1" applyBorder="1" applyAlignment="1">
      <alignment vertical="center" wrapText="1"/>
    </xf>
    <xf numFmtId="1" fontId="2" fillId="35" borderId="13" xfId="0" applyNumberFormat="1" applyFont="1" applyFill="1" applyBorder="1" applyAlignment="1">
      <alignment horizontal="right" vertical="center" wrapText="1"/>
    </xf>
    <xf numFmtId="2" fontId="2" fillId="35" borderId="13" xfId="0" applyNumberFormat="1" applyFont="1" applyFill="1" applyBorder="1" applyAlignment="1">
      <alignment vertical="center" wrapText="1"/>
    </xf>
    <xf numFmtId="2" fontId="6" fillId="35" borderId="13" xfId="0" applyNumberFormat="1" applyFont="1" applyFill="1" applyBorder="1" applyAlignment="1">
      <alignment horizontal="left" vertical="center" wrapText="1"/>
    </xf>
    <xf numFmtId="49" fontId="7" fillId="35" borderId="13" xfId="0" applyNumberFormat="1" applyFont="1" applyFill="1" applyBorder="1" applyAlignment="1">
      <alignment horizontal="right" vertical="center" wrapText="1"/>
    </xf>
    <xf numFmtId="49" fontId="2" fillId="35" borderId="13" xfId="0" applyNumberFormat="1" applyFont="1" applyFill="1" applyBorder="1" applyAlignment="1">
      <alignment horizontal="right" vertical="center" wrapText="1"/>
    </xf>
    <xf numFmtId="1" fontId="2" fillId="39" borderId="13" xfId="0" applyNumberFormat="1" applyFont="1" applyFill="1" applyBorder="1" applyAlignment="1">
      <alignment horizontal="right" vertical="center" wrapText="1"/>
    </xf>
    <xf numFmtId="2" fontId="2" fillId="39" borderId="13" xfId="0" applyNumberFormat="1" applyFont="1" applyFill="1" applyBorder="1" applyAlignment="1">
      <alignment vertical="center" wrapText="1"/>
    </xf>
    <xf numFmtId="4" fontId="2" fillId="39" borderId="13" xfId="0" applyNumberFormat="1" applyFont="1" applyFill="1" applyBorder="1" applyAlignment="1">
      <alignment horizontal="right" vertical="center" wrapText="1"/>
    </xf>
    <xf numFmtId="49" fontId="6" fillId="39" borderId="13" xfId="0" applyNumberFormat="1" applyFont="1" applyFill="1" applyBorder="1" applyAlignment="1">
      <alignment horizontal="right" vertical="center" wrapText="1"/>
    </xf>
    <xf numFmtId="1" fontId="7" fillId="40" borderId="13" xfId="0" applyNumberFormat="1" applyFont="1" applyFill="1" applyBorder="1" applyAlignment="1">
      <alignment horizontal="right" vertical="center" wrapText="1"/>
    </xf>
    <xf numFmtId="4" fontId="17" fillId="35" borderId="13" xfId="0" applyNumberFormat="1" applyFont="1" applyFill="1" applyBorder="1" applyAlignment="1">
      <alignment horizontal="right" vertical="center" wrapText="1"/>
    </xf>
    <xf numFmtId="49" fontId="27" fillId="0" borderId="13" xfId="0" applyNumberFormat="1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 wrapText="1"/>
    </xf>
    <xf numFmtId="43" fontId="27" fillId="0" borderId="13" xfId="0" applyNumberFormat="1" applyFont="1" applyBorder="1" applyAlignment="1">
      <alignment horizontal="right" vertical="center"/>
    </xf>
    <xf numFmtId="43" fontId="15" fillId="0" borderId="13" xfId="0" applyNumberFormat="1" applyFont="1" applyBorder="1" applyAlignment="1">
      <alignment horizontal="right" vertical="center"/>
    </xf>
    <xf numFmtId="43" fontId="15" fillId="0" borderId="13" xfId="0" applyNumberFormat="1" applyFont="1" applyBorder="1" applyAlignment="1">
      <alignment horizontal="center" vertical="center"/>
    </xf>
    <xf numFmtId="43" fontId="15" fillId="0" borderId="13" xfId="0" applyNumberFormat="1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4" fontId="15" fillId="0" borderId="13" xfId="0" applyNumberFormat="1" applyFont="1" applyBorder="1" applyAlignment="1">
      <alignment horizontal="right" vertical="center"/>
    </xf>
    <xf numFmtId="49" fontId="27" fillId="0" borderId="13" xfId="0" applyNumberFormat="1" applyFont="1" applyBorder="1" applyAlignment="1">
      <alignment vertical="center"/>
    </xf>
    <xf numFmtId="49" fontId="15" fillId="0" borderId="13" xfId="0" applyNumberFormat="1" applyFont="1" applyBorder="1" applyAlignment="1">
      <alignment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/>
    </xf>
    <xf numFmtId="4" fontId="15" fillId="0" borderId="13" xfId="0" applyNumberFormat="1" applyFont="1" applyBorder="1" applyAlignment="1">
      <alignment vertical="center"/>
    </xf>
    <xf numFmtId="43" fontId="24" fillId="0" borderId="13" xfId="0" applyNumberFormat="1" applyFont="1" applyBorder="1" applyAlignment="1">
      <alignment/>
    </xf>
    <xf numFmtId="43" fontId="24" fillId="0" borderId="13" xfId="0" applyNumberFormat="1" applyFont="1" applyBorder="1" applyAlignment="1">
      <alignment horizontal="right"/>
    </xf>
    <xf numFmtId="0" fontId="24" fillId="0" borderId="13" xfId="0" applyFont="1" applyBorder="1" applyAlignment="1">
      <alignment/>
    </xf>
    <xf numFmtId="0" fontId="27" fillId="0" borderId="14" xfId="0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right" vertical="center"/>
    </xf>
    <xf numFmtId="41" fontId="27" fillId="0" borderId="14" xfId="0" applyNumberFormat="1" applyFont="1" applyBorder="1" applyAlignment="1">
      <alignment horizontal="right" vertical="center"/>
    </xf>
    <xf numFmtId="41" fontId="27" fillId="0" borderId="14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left" vertical="center"/>
    </xf>
    <xf numFmtId="41" fontId="27" fillId="0" borderId="13" xfId="0" applyNumberFormat="1" applyFont="1" applyBorder="1" applyAlignment="1">
      <alignment horizontal="right" vertical="center"/>
    </xf>
    <xf numFmtId="49" fontId="27" fillId="0" borderId="13" xfId="0" applyNumberFormat="1" applyFont="1" applyBorder="1" applyAlignment="1">
      <alignment horizontal="right" vertical="center"/>
    </xf>
    <xf numFmtId="2" fontId="15" fillId="0" borderId="13" xfId="0" applyNumberFormat="1" applyFont="1" applyBorder="1" applyAlignment="1">
      <alignment vertical="center"/>
    </xf>
    <xf numFmtId="4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 horizontal="left" vertical="center"/>
    </xf>
    <xf numFmtId="49" fontId="15" fillId="0" borderId="13" xfId="0" applyNumberFormat="1" applyFont="1" applyBorder="1" applyAlignment="1">
      <alignment horizontal="left" vertical="center"/>
    </xf>
    <xf numFmtId="0" fontId="15" fillId="0" borderId="13" xfId="0" applyFont="1" applyBorder="1" applyAlignment="1">
      <alignment horizontal="left" wrapText="1"/>
    </xf>
    <xf numFmtId="43" fontId="27" fillId="33" borderId="13" xfId="0" applyNumberFormat="1" applyFont="1" applyFill="1" applyBorder="1" applyAlignment="1">
      <alignment horizontal="center" vertical="center" wrapText="1"/>
    </xf>
    <xf numFmtId="4" fontId="6" fillId="35" borderId="13" xfId="0" applyNumberFormat="1" applyFont="1" applyFill="1" applyBorder="1" applyAlignment="1">
      <alignment horizontal="right" vertical="center" wrapText="1"/>
    </xf>
    <xf numFmtId="4" fontId="7" fillId="35" borderId="13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right" wrapText="1"/>
    </xf>
    <xf numFmtId="1" fontId="7" fillId="35" borderId="13" xfId="0" applyNumberFormat="1" applyFont="1" applyFill="1" applyBorder="1" applyAlignment="1">
      <alignment horizontal="right" vertical="center" wrapText="1"/>
    </xf>
    <xf numFmtId="2" fontId="7" fillId="35" borderId="13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wrapText="1"/>
    </xf>
    <xf numFmtId="1" fontId="6" fillId="35" borderId="13" xfId="0" applyNumberFormat="1" applyFont="1" applyFill="1" applyBorder="1" applyAlignment="1">
      <alignment horizontal="right" vertical="center" wrapText="1"/>
    </xf>
    <xf numFmtId="2" fontId="6" fillId="35" borderId="13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wrapText="1"/>
    </xf>
    <xf numFmtId="1" fontId="2" fillId="35" borderId="13" xfId="0" applyNumberFormat="1" applyFont="1" applyFill="1" applyBorder="1" applyAlignment="1">
      <alignment horizontal="right" vertical="center" wrapText="1"/>
    </xf>
    <xf numFmtId="49" fontId="7" fillId="35" borderId="13" xfId="0" applyNumberFormat="1" applyFont="1" applyFill="1" applyBorder="1" applyAlignment="1">
      <alignment horizontal="right" vertical="center" wrapText="1"/>
    </xf>
    <xf numFmtId="49" fontId="6" fillId="35" borderId="13" xfId="0" applyNumberFormat="1" applyFont="1" applyFill="1" applyBorder="1" applyAlignment="1">
      <alignment horizontal="right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2" fontId="2" fillId="33" borderId="13" xfId="0" applyNumberFormat="1" applyFont="1" applyFill="1" applyBorder="1" applyAlignment="1">
      <alignment vertical="center" wrapText="1"/>
    </xf>
    <xf numFmtId="1" fontId="2" fillId="41" borderId="13" xfId="0" applyNumberFormat="1" applyFont="1" applyFill="1" applyBorder="1" applyAlignment="1">
      <alignment horizontal="right" vertical="center" wrapText="1"/>
    </xf>
    <xf numFmtId="2" fontId="2" fillId="41" borderId="13" xfId="0" applyNumberFormat="1" applyFont="1" applyFill="1" applyBorder="1" applyAlignment="1">
      <alignment vertical="center" wrapText="1"/>
    </xf>
    <xf numFmtId="4" fontId="2" fillId="41" borderId="13" xfId="0" applyNumberFormat="1" applyFont="1" applyFill="1" applyBorder="1" applyAlignment="1">
      <alignment horizontal="right" vertical="center" wrapText="1"/>
    </xf>
    <xf numFmtId="4" fontId="2" fillId="35" borderId="13" xfId="0" applyNumberFormat="1" applyFont="1" applyFill="1" applyBorder="1" applyAlignment="1">
      <alignment horizontal="right" vertical="center" wrapText="1"/>
    </xf>
    <xf numFmtId="2" fontId="2" fillId="35" borderId="13" xfId="0" applyNumberFormat="1" applyFont="1" applyFill="1" applyBorder="1" applyAlignment="1">
      <alignment vertical="center" wrapText="1"/>
    </xf>
    <xf numFmtId="2" fontId="2" fillId="35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6" fillId="35" borderId="13" xfId="0" applyFont="1" applyFill="1" applyBorder="1" applyAlignment="1">
      <alignment vertical="center" wrapText="1"/>
    </xf>
    <xf numFmtId="0" fontId="6" fillId="35" borderId="13" xfId="0" applyFont="1" applyFill="1" applyBorder="1" applyAlignment="1">
      <alignment horizontal="center" vertical="center" wrapText="1"/>
    </xf>
    <xf numFmtId="164" fontId="6" fillId="35" borderId="13" xfId="0" applyNumberFormat="1" applyFont="1" applyFill="1" applyBorder="1" applyAlignment="1">
      <alignment horizontal="right" vertical="center" wrapText="1"/>
    </xf>
    <xf numFmtId="164" fontId="6" fillId="0" borderId="13" xfId="0" applyNumberFormat="1" applyFont="1" applyBorder="1" applyAlignment="1">
      <alignment horizontal="right" vertical="center" wrapText="1"/>
    </xf>
    <xf numFmtId="0" fontId="2" fillId="35" borderId="13" xfId="0" applyFont="1" applyFill="1" applyBorder="1" applyAlignment="1">
      <alignment horizontal="center" vertical="center" wrapText="1"/>
    </xf>
    <xf numFmtId="164" fontId="2" fillId="35" borderId="13" xfId="0" applyNumberFormat="1" applyFont="1" applyFill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5" fontId="6" fillId="0" borderId="13" xfId="0" applyNumberFormat="1" applyFont="1" applyBorder="1" applyAlignment="1">
      <alignment horizontal="right" vertical="center" wrapText="1"/>
    </xf>
    <xf numFmtId="165" fontId="6" fillId="35" borderId="13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wrapText="1"/>
    </xf>
    <xf numFmtId="0" fontId="2" fillId="33" borderId="13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2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7" fillId="0" borderId="13" xfId="0" applyNumberFormat="1" applyFont="1" applyBorder="1" applyAlignment="1">
      <alignment horizontal="right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13" xfId="0" applyFont="1" applyBorder="1" applyAlignment="1">
      <alignment vertical="center" wrapText="1"/>
    </xf>
    <xf numFmtId="0" fontId="2" fillId="42" borderId="1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49" fontId="6" fillId="0" borderId="13" xfId="0" applyNumberFormat="1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164" fontId="17" fillId="0" borderId="13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" fillId="37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164" fontId="1" fillId="0" borderId="13" xfId="0" applyNumberFormat="1" applyFont="1" applyBorder="1" applyAlignment="1">
      <alignment horizontal="right" vertical="center" wrapText="1"/>
    </xf>
    <xf numFmtId="165" fontId="1" fillId="0" borderId="13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164" fontId="18" fillId="0" borderId="13" xfId="0" applyNumberFormat="1" applyFont="1" applyBorder="1" applyAlignment="1">
      <alignment horizontal="right" vertical="center" wrapText="1"/>
    </xf>
    <xf numFmtId="165" fontId="18" fillId="0" borderId="13" xfId="0" applyNumberFormat="1" applyFont="1" applyBorder="1" applyAlignment="1">
      <alignment horizontal="righ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16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/>
    </xf>
    <xf numFmtId="49" fontId="27" fillId="33" borderId="13" xfId="0" applyNumberFormat="1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left" vertical="center" wrapText="1"/>
    </xf>
    <xf numFmtId="0" fontId="27" fillId="33" borderId="13" xfId="0" applyFont="1" applyFill="1" applyBorder="1" applyAlignment="1">
      <alignment horizontal="center" vertical="center" wrapText="1"/>
    </xf>
    <xf numFmtId="43" fontId="27" fillId="33" borderId="13" xfId="0" applyNumberFormat="1" applyFont="1" applyFill="1" applyBorder="1" applyAlignment="1">
      <alignment horizontal="center" vertical="center" wrapText="1"/>
    </xf>
    <xf numFmtId="49" fontId="23" fillId="33" borderId="17" xfId="0" applyNumberFormat="1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 wrapText="1"/>
    </xf>
    <xf numFmtId="43" fontId="22" fillId="33" borderId="19" xfId="0" applyNumberFormat="1" applyFont="1" applyFill="1" applyBorder="1" applyAlignment="1">
      <alignment horizontal="center" vertical="center" wrapText="1"/>
    </xf>
    <xf numFmtId="43" fontId="22" fillId="33" borderId="20" xfId="0" applyNumberFormat="1" applyFont="1" applyFill="1" applyBorder="1" applyAlignment="1">
      <alignment horizontal="center" vertical="center" wrapText="1"/>
    </xf>
    <xf numFmtId="43" fontId="22" fillId="33" borderId="21" xfId="0" applyNumberFormat="1" applyFont="1" applyFill="1" applyBorder="1" applyAlignment="1">
      <alignment horizontal="center" vertical="center" wrapText="1"/>
    </xf>
    <xf numFmtId="43" fontId="22" fillId="33" borderId="22" xfId="0" applyNumberFormat="1" applyFont="1" applyFill="1" applyBorder="1" applyAlignment="1">
      <alignment horizontal="center" vertical="center" wrapText="1"/>
    </xf>
    <xf numFmtId="43" fontId="22" fillId="33" borderId="23" xfId="0" applyNumberFormat="1" applyFont="1" applyFill="1" applyBorder="1" applyAlignment="1">
      <alignment horizontal="center" vertical="center" wrapText="1"/>
    </xf>
    <xf numFmtId="43" fontId="22" fillId="33" borderId="24" xfId="0" applyNumberFormat="1" applyFont="1" applyFill="1" applyBorder="1" applyAlignment="1">
      <alignment horizontal="center" vertical="center" wrapText="1"/>
    </xf>
    <xf numFmtId="43" fontId="22" fillId="33" borderId="25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22" fillId="33" borderId="26" xfId="0" applyNumberFormat="1" applyFont="1" applyFill="1" applyBorder="1" applyAlignment="1">
      <alignment horizontal="center" vertical="center"/>
    </xf>
    <xf numFmtId="49" fontId="22" fillId="33" borderId="27" xfId="0" applyNumberFormat="1" applyFont="1" applyFill="1" applyBorder="1" applyAlignment="1">
      <alignment horizontal="center" vertical="center"/>
    </xf>
    <xf numFmtId="49" fontId="22" fillId="33" borderId="28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3" fillId="33" borderId="25" xfId="0" applyFont="1" applyFill="1" applyBorder="1" applyAlignment="1">
      <alignment horizontal="center" vertical="center"/>
    </xf>
    <xf numFmtId="49" fontId="23" fillId="33" borderId="25" xfId="0" applyNumberFormat="1" applyFont="1" applyFill="1" applyBorder="1" applyAlignment="1">
      <alignment horizontal="center" vertical="center"/>
    </xf>
    <xf numFmtId="43" fontId="88" fillId="0" borderId="13" xfId="0" applyNumberFormat="1" applyFont="1" applyBorder="1" applyAlignment="1">
      <alignment horizontal="right"/>
    </xf>
    <xf numFmtId="43" fontId="88" fillId="0" borderId="13" xfId="0" applyNumberFormat="1" applyFont="1" applyBorder="1" applyAlignment="1">
      <alignment horizontal="center"/>
    </xf>
    <xf numFmtId="43" fontId="88" fillId="0" borderId="13" xfId="0" applyNumberFormat="1" applyFont="1" applyBorder="1" applyAlignment="1">
      <alignment horizontal="right" vertical="center"/>
    </xf>
    <xf numFmtId="0" fontId="89" fillId="0" borderId="0" xfId="0" applyFont="1" applyAlignment="1">
      <alignment horizontal="center" wrapText="1"/>
    </xf>
    <xf numFmtId="165" fontId="88" fillId="0" borderId="13" xfId="0" applyNumberFormat="1" applyFont="1" applyBorder="1" applyAlignment="1">
      <alignment horizontal="right" vertical="center"/>
    </xf>
    <xf numFmtId="165" fontId="88" fillId="0" borderId="13" xfId="0" applyNumberFormat="1" applyFont="1" applyBorder="1" applyAlignment="1">
      <alignment horizontal="center" vertical="center"/>
    </xf>
    <xf numFmtId="0" fontId="89" fillId="0" borderId="13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/>
    </xf>
    <xf numFmtId="0" fontId="89" fillId="36" borderId="13" xfId="0" applyFont="1" applyFill="1" applyBorder="1" applyAlignment="1">
      <alignment horizontal="center" vertical="center"/>
    </xf>
    <xf numFmtId="43" fontId="89" fillId="0" borderId="13" xfId="0" applyNumberFormat="1" applyFont="1" applyBorder="1" applyAlignment="1">
      <alignment horizontal="center" vertical="center"/>
    </xf>
    <xf numFmtId="43" fontId="89" fillId="0" borderId="13" xfId="0" applyNumberFormat="1" applyFont="1" applyBorder="1" applyAlignment="1">
      <alignment horizontal="right" vertical="center"/>
    </xf>
    <xf numFmtId="0" fontId="88" fillId="36" borderId="13" xfId="0" applyFont="1" applyFill="1" applyBorder="1" applyAlignment="1">
      <alignment horizontal="center" vertical="center"/>
    </xf>
    <xf numFmtId="43" fontId="89" fillId="36" borderId="13" xfId="0" applyNumberFormat="1" applyFont="1" applyFill="1" applyBorder="1" applyAlignment="1">
      <alignment horizontal="center"/>
    </xf>
    <xf numFmtId="0" fontId="54" fillId="0" borderId="0" xfId="52" applyNumberFormat="1" applyFont="1" applyFill="1" applyBorder="1" applyAlignment="1" applyProtection="1">
      <alignment horizontal="left"/>
      <protection locked="0"/>
    </xf>
    <xf numFmtId="1" fontId="54" fillId="43" borderId="0" xfId="52" applyNumberFormat="1" applyFont="1" applyFill="1" applyAlignment="1" applyProtection="1">
      <alignment horizontal="center" vertical="center" wrapText="1" shrinkToFit="1"/>
      <protection locked="0"/>
    </xf>
    <xf numFmtId="0" fontId="54" fillId="0" borderId="0" xfId="52" applyNumberFormat="1" applyFont="1" applyFill="1" applyBorder="1" applyAlignment="1" applyProtection="1">
      <alignment horizontal="left"/>
      <protection locked="0"/>
    </xf>
    <xf numFmtId="0" fontId="55" fillId="43" borderId="0" xfId="52" applyFont="1" applyFill="1" applyAlignment="1" applyProtection="1">
      <alignment horizontal="right" vertical="center" wrapText="1" shrinkToFit="1"/>
      <protection locked="0"/>
    </xf>
    <xf numFmtId="4" fontId="54" fillId="0" borderId="0" xfId="52" applyNumberFormat="1" applyFont="1" applyFill="1" applyBorder="1" applyAlignment="1" applyProtection="1">
      <alignment horizontal="left"/>
      <protection locked="0"/>
    </xf>
    <xf numFmtId="4" fontId="56" fillId="43" borderId="25" xfId="52" applyNumberFormat="1" applyFont="1" applyFill="1" applyBorder="1" applyAlignment="1" applyProtection="1">
      <alignment horizontal="right" vertical="center" wrapText="1" shrinkToFit="1"/>
      <protection locked="0"/>
    </xf>
    <xf numFmtId="4" fontId="56" fillId="43" borderId="25" xfId="52" applyNumberFormat="1" applyFont="1" applyFill="1" applyBorder="1" applyAlignment="1" applyProtection="1">
      <alignment horizontal="right" vertical="center" wrapText="1" shrinkToFit="1"/>
      <protection locked="0"/>
    </xf>
    <xf numFmtId="4" fontId="56" fillId="43" borderId="25" xfId="52" applyNumberFormat="1" applyFont="1" applyFill="1" applyBorder="1" applyAlignment="1" applyProtection="1">
      <alignment horizontal="center" vertical="center" wrapText="1" shrinkToFit="1"/>
      <protection locked="0"/>
    </xf>
    <xf numFmtId="4" fontId="57" fillId="43" borderId="25" xfId="52" applyNumberFormat="1" applyFont="1" applyFill="1" applyBorder="1" applyAlignment="1" applyProtection="1">
      <alignment horizontal="right" vertical="center" wrapText="1" shrinkToFit="1"/>
      <protection locked="0"/>
    </xf>
    <xf numFmtId="4" fontId="57" fillId="43" borderId="25" xfId="52" applyNumberFormat="1" applyFont="1" applyFill="1" applyBorder="1" applyAlignment="1" applyProtection="1">
      <alignment horizontal="right" vertical="center" wrapText="1" shrinkToFit="1"/>
      <protection locked="0"/>
    </xf>
    <xf numFmtId="4" fontId="57" fillId="43" borderId="25" xfId="52" applyNumberFormat="1" applyFont="1" applyFill="1" applyBorder="1" applyAlignment="1" applyProtection="1">
      <alignment horizontal="left" vertical="center" wrapText="1" shrinkToFit="1"/>
      <protection locked="0"/>
    </xf>
    <xf numFmtId="1" fontId="57" fillId="43" borderId="25" xfId="52" applyNumberFormat="1" applyFont="1" applyFill="1" applyBorder="1" applyAlignment="1" applyProtection="1">
      <alignment horizontal="center" vertical="center" wrapText="1" shrinkToFit="1"/>
      <protection locked="0"/>
    </xf>
    <xf numFmtId="4" fontId="57" fillId="43" borderId="25" xfId="52" applyNumberFormat="1" applyFont="1" applyFill="1" applyBorder="1" applyAlignment="1" applyProtection="1">
      <alignment horizontal="center" vertical="center" wrapText="1" shrinkToFit="1"/>
      <protection locked="0"/>
    </xf>
    <xf numFmtId="4" fontId="57" fillId="43" borderId="25" xfId="52" applyNumberFormat="1" applyFont="1" applyFill="1" applyBorder="1" applyAlignment="1" applyProtection="1">
      <alignment horizontal="center" vertical="center" wrapText="1" shrinkToFit="1"/>
      <protection locked="0"/>
    </xf>
    <xf numFmtId="4" fontId="57" fillId="44" borderId="25" xfId="52" applyNumberFormat="1" applyFont="1" applyFill="1" applyBorder="1" applyAlignment="1" applyProtection="1">
      <alignment horizontal="right" vertical="center" wrapText="1" shrinkToFit="1"/>
      <protection locked="0"/>
    </xf>
    <xf numFmtId="4" fontId="57" fillId="44" borderId="25" xfId="52" applyNumberFormat="1" applyFont="1" applyFill="1" applyBorder="1" applyAlignment="1" applyProtection="1">
      <alignment horizontal="right" vertical="center" wrapText="1" shrinkToFit="1"/>
      <protection locked="0"/>
    </xf>
    <xf numFmtId="4" fontId="57" fillId="44" borderId="25" xfId="52" applyNumberFormat="1" applyFont="1" applyFill="1" applyBorder="1" applyAlignment="1" applyProtection="1">
      <alignment horizontal="left" vertical="center" wrapText="1" shrinkToFit="1"/>
      <protection locked="0"/>
    </xf>
    <xf numFmtId="1" fontId="57" fillId="44" borderId="25" xfId="52" applyNumberFormat="1" applyFont="1" applyFill="1" applyBorder="1" applyAlignment="1" applyProtection="1">
      <alignment horizontal="center" vertical="center" wrapText="1" shrinkToFit="1"/>
      <protection locked="0"/>
    </xf>
    <xf numFmtId="4" fontId="57" fillId="44" borderId="25" xfId="52" applyNumberFormat="1" applyFont="1" applyFill="1" applyBorder="1" applyAlignment="1" applyProtection="1">
      <alignment horizontal="center" vertical="center" wrapText="1" shrinkToFit="1"/>
      <protection locked="0"/>
    </xf>
    <xf numFmtId="4" fontId="57" fillId="43" borderId="18" xfId="52" applyNumberFormat="1" applyFont="1" applyFill="1" applyBorder="1" applyAlignment="1" applyProtection="1">
      <alignment horizontal="right" vertical="center" wrapText="1" shrinkToFit="1"/>
      <protection locked="0"/>
    </xf>
    <xf numFmtId="4" fontId="57" fillId="43" borderId="17" xfId="52" applyNumberFormat="1" applyFont="1" applyFill="1" applyBorder="1" applyAlignment="1" applyProtection="1">
      <alignment horizontal="right" vertical="center" wrapText="1" shrinkToFit="1"/>
      <protection locked="0"/>
    </xf>
    <xf numFmtId="4" fontId="57" fillId="43" borderId="18" xfId="52" applyNumberFormat="1" applyFont="1" applyFill="1" applyBorder="1" applyAlignment="1" applyProtection="1">
      <alignment horizontal="left" vertical="center" wrapText="1" shrinkToFit="1"/>
      <protection locked="0"/>
    </xf>
    <xf numFmtId="4" fontId="57" fillId="43" borderId="17" xfId="52" applyNumberFormat="1" applyFont="1" applyFill="1" applyBorder="1" applyAlignment="1" applyProtection="1">
      <alignment horizontal="left" vertical="center" wrapText="1" shrinkToFit="1"/>
      <protection locked="0"/>
    </xf>
    <xf numFmtId="4" fontId="57" fillId="43" borderId="18" xfId="52" applyNumberFormat="1" applyFont="1" applyFill="1" applyBorder="1" applyAlignment="1" applyProtection="1">
      <alignment horizontal="center" vertical="center" wrapText="1" shrinkToFit="1"/>
      <protection locked="0"/>
    </xf>
    <xf numFmtId="4" fontId="57" fillId="43" borderId="17" xfId="52" applyNumberFormat="1" applyFont="1" applyFill="1" applyBorder="1" applyAlignment="1" applyProtection="1">
      <alignment horizontal="center" vertical="center" wrapText="1" shrinkToFit="1"/>
      <protection locked="0"/>
    </xf>
    <xf numFmtId="4" fontId="57" fillId="44" borderId="18" xfId="52" applyNumberFormat="1" applyFont="1" applyFill="1" applyBorder="1" applyAlignment="1" applyProtection="1">
      <alignment horizontal="right" vertical="center" wrapText="1" shrinkToFit="1"/>
      <protection locked="0"/>
    </xf>
    <xf numFmtId="4" fontId="57" fillId="44" borderId="17" xfId="52" applyNumberFormat="1" applyFont="1" applyFill="1" applyBorder="1" applyAlignment="1" applyProtection="1">
      <alignment horizontal="right" vertical="center" wrapText="1" shrinkToFit="1"/>
      <protection locked="0"/>
    </xf>
    <xf numFmtId="1" fontId="57" fillId="44" borderId="25" xfId="52" applyNumberFormat="1" applyFont="1" applyFill="1" applyBorder="1" applyAlignment="1" applyProtection="1">
      <alignment horizontal="center" vertical="center" wrapText="1" shrinkToFit="1"/>
      <protection locked="0"/>
    </xf>
    <xf numFmtId="1" fontId="57" fillId="43" borderId="25" xfId="52" applyNumberFormat="1" applyFont="1" applyFill="1" applyBorder="1" applyAlignment="1" applyProtection="1">
      <alignment horizontal="center" vertical="center" wrapText="1" shrinkToFit="1"/>
      <protection locked="0"/>
    </xf>
    <xf numFmtId="1" fontId="57" fillId="43" borderId="18" xfId="52" applyNumberFormat="1" applyFont="1" applyFill="1" applyBorder="1" applyAlignment="1" applyProtection="1">
      <alignment horizontal="center" vertical="center" wrapText="1" shrinkToFit="1"/>
      <protection locked="0"/>
    </xf>
    <xf numFmtId="1" fontId="57" fillId="43" borderId="17" xfId="52" applyNumberFormat="1" applyFont="1" applyFill="1" applyBorder="1" applyAlignment="1" applyProtection="1">
      <alignment horizontal="center" vertical="center" wrapText="1" shrinkToFit="1"/>
      <protection locked="0"/>
    </xf>
    <xf numFmtId="0" fontId="58" fillId="0" borderId="0" xfId="52" applyNumberFormat="1" applyFont="1" applyFill="1" applyBorder="1" applyAlignment="1" applyProtection="1">
      <alignment horizontal="left"/>
      <protection locked="0"/>
    </xf>
    <xf numFmtId="1" fontId="58" fillId="43" borderId="0" xfId="52" applyNumberFormat="1" applyFont="1" applyFill="1" applyAlignment="1" applyProtection="1">
      <alignment horizontal="center" vertical="center" wrapText="1" shrinkToFit="1"/>
      <protection locked="0"/>
    </xf>
    <xf numFmtId="4" fontId="58" fillId="0" borderId="0" xfId="52" applyNumberFormat="1" applyFont="1" applyFill="1" applyBorder="1" applyAlignment="1" applyProtection="1">
      <alignment horizontal="left"/>
      <protection locked="0"/>
    </xf>
    <xf numFmtId="4" fontId="59" fillId="43" borderId="18" xfId="52" applyNumberFormat="1" applyFont="1" applyFill="1" applyBorder="1" applyAlignment="1" applyProtection="1">
      <alignment horizontal="right" vertical="center" wrapText="1" shrinkToFit="1"/>
      <protection locked="0"/>
    </xf>
    <xf numFmtId="4" fontId="59" fillId="43" borderId="17" xfId="52" applyNumberFormat="1" applyFont="1" applyFill="1" applyBorder="1" applyAlignment="1" applyProtection="1">
      <alignment horizontal="right" vertical="center" wrapText="1" shrinkToFit="1"/>
      <protection locked="0"/>
    </xf>
    <xf numFmtId="4" fontId="59" fillId="43" borderId="25" xfId="52" applyNumberFormat="1" applyFont="1" applyFill="1" applyBorder="1" applyAlignment="1" applyProtection="1">
      <alignment horizontal="right" vertical="center" wrapText="1" shrinkToFit="1"/>
      <protection locked="0"/>
    </xf>
    <xf numFmtId="4" fontId="59" fillId="43" borderId="18" xfId="52" applyNumberFormat="1" applyFont="1" applyFill="1" applyBorder="1" applyAlignment="1" applyProtection="1">
      <alignment horizontal="center" vertical="center" wrapText="1" shrinkToFit="1"/>
      <protection locked="0"/>
    </xf>
    <xf numFmtId="4" fontId="59" fillId="43" borderId="17" xfId="52" applyNumberFormat="1" applyFont="1" applyFill="1" applyBorder="1" applyAlignment="1" applyProtection="1">
      <alignment horizontal="center" vertical="center" wrapText="1" shrinkToFit="1"/>
      <protection locked="0"/>
    </xf>
    <xf numFmtId="4" fontId="59" fillId="43" borderId="18" xfId="52" applyNumberFormat="1" applyFont="1" applyFill="1" applyBorder="1" applyAlignment="1" applyProtection="1">
      <alignment horizontal="left" vertical="center" wrapText="1" shrinkToFit="1"/>
      <protection locked="0"/>
    </xf>
    <xf numFmtId="4" fontId="59" fillId="43" borderId="17" xfId="52" applyNumberFormat="1" applyFont="1" applyFill="1" applyBorder="1" applyAlignment="1" applyProtection="1">
      <alignment horizontal="left" vertical="center" wrapText="1" shrinkToFit="1"/>
      <protection locked="0"/>
    </xf>
    <xf numFmtId="1" fontId="59" fillId="43" borderId="25" xfId="52" applyNumberFormat="1" applyFont="1" applyFill="1" applyBorder="1" applyAlignment="1" applyProtection="1">
      <alignment horizontal="center" vertical="center" wrapText="1" shrinkToFit="1"/>
      <protection locked="0"/>
    </xf>
    <xf numFmtId="1" fontId="59" fillId="43" borderId="18" xfId="52" applyNumberFormat="1" applyFont="1" applyFill="1" applyBorder="1" applyAlignment="1" applyProtection="1">
      <alignment horizontal="center" vertical="center" wrapText="1" shrinkToFit="1"/>
      <protection locked="0"/>
    </xf>
    <xf numFmtId="1" fontId="59" fillId="43" borderId="17" xfId="52" applyNumberFormat="1" applyFont="1" applyFill="1" applyBorder="1" applyAlignment="1" applyProtection="1">
      <alignment horizontal="center" vertical="center" wrapText="1" shrinkToFit="1"/>
      <protection locked="0"/>
    </xf>
    <xf numFmtId="4" fontId="57" fillId="44" borderId="18" xfId="52" applyNumberFormat="1" applyFont="1" applyFill="1" applyBorder="1" applyAlignment="1" applyProtection="1">
      <alignment horizontal="left" vertical="center" wrapText="1" shrinkToFit="1"/>
      <protection locked="0"/>
    </xf>
    <xf numFmtId="4" fontId="57" fillId="44" borderId="17" xfId="52" applyNumberFormat="1" applyFont="1" applyFill="1" applyBorder="1" applyAlignment="1" applyProtection="1">
      <alignment horizontal="left" vertical="center" wrapText="1" shrinkToFit="1"/>
      <protection locked="0"/>
    </xf>
    <xf numFmtId="1" fontId="57" fillId="44" borderId="18" xfId="52" applyNumberFormat="1" applyFont="1" applyFill="1" applyBorder="1" applyAlignment="1" applyProtection="1">
      <alignment horizontal="center" vertical="center" wrapText="1" shrinkToFit="1"/>
      <protection locked="0"/>
    </xf>
    <xf numFmtId="1" fontId="57" fillId="44" borderId="17" xfId="52" applyNumberFormat="1" applyFont="1" applyFill="1" applyBorder="1" applyAlignment="1" applyProtection="1">
      <alignment horizontal="center" vertical="center" wrapText="1" shrinkToFit="1"/>
      <protection locked="0"/>
    </xf>
    <xf numFmtId="49" fontId="59" fillId="43" borderId="25" xfId="52" applyNumberFormat="1" applyFont="1" applyFill="1" applyBorder="1" applyAlignment="1" applyProtection="1">
      <alignment horizontal="center" vertical="center" wrapText="1" shrinkToFit="1"/>
      <protection locked="0"/>
    </xf>
    <xf numFmtId="4" fontId="57" fillId="43" borderId="18" xfId="52" applyNumberFormat="1" applyFont="1" applyFill="1" applyBorder="1" applyAlignment="1" applyProtection="1">
      <alignment horizontal="center" vertical="center" wrapText="1" shrinkToFit="1"/>
      <protection locked="0"/>
    </xf>
    <xf numFmtId="4" fontId="57" fillId="43" borderId="17" xfId="52" applyNumberFormat="1" applyFont="1" applyFill="1" applyBorder="1" applyAlignment="1" applyProtection="1">
      <alignment horizontal="center" vertical="center" wrapText="1" shrinkToFit="1"/>
      <protection locked="0"/>
    </xf>
    <xf numFmtId="4" fontId="57" fillId="44" borderId="18" xfId="52" applyNumberFormat="1" applyFont="1" applyFill="1" applyBorder="1" applyAlignment="1" applyProtection="1">
      <alignment horizontal="center" vertical="center" wrapText="1" shrinkToFit="1"/>
      <protection locked="0"/>
    </xf>
    <xf numFmtId="4" fontId="57" fillId="44" borderId="17" xfId="52" applyNumberFormat="1" applyFont="1" applyFill="1" applyBorder="1" applyAlignment="1" applyProtection="1">
      <alignment horizontal="center" vertical="center" wrapText="1" shrinkToFit="1"/>
      <protection locked="0"/>
    </xf>
    <xf numFmtId="4" fontId="54" fillId="0" borderId="0" xfId="52" applyNumberFormat="1" applyFont="1" applyFill="1" applyBorder="1" applyAlignment="1" applyProtection="1">
      <alignment horizontal="left"/>
      <protection locked="0"/>
    </xf>
    <xf numFmtId="4" fontId="60" fillId="43" borderId="0" xfId="52" applyNumberFormat="1" applyFont="1" applyFill="1" applyAlignment="1" applyProtection="1">
      <alignment horizontal="left" vertical="center" wrapText="1" shrinkToFit="1"/>
      <protection locked="0"/>
    </xf>
    <xf numFmtId="4" fontId="61" fillId="43" borderId="0" xfId="52" applyNumberFormat="1" applyFont="1" applyFill="1" applyAlignment="1" applyProtection="1">
      <alignment horizontal="center" vertical="center" wrapText="1" shrinkToFit="1"/>
      <protection locked="0"/>
    </xf>
    <xf numFmtId="3" fontId="57" fillId="44" borderId="25" xfId="52" applyNumberFormat="1" applyFont="1" applyFill="1" applyBorder="1" applyAlignment="1" applyProtection="1">
      <alignment horizontal="center" vertical="center" wrapText="1" shrinkToFit="1"/>
      <protection locked="0"/>
    </xf>
    <xf numFmtId="3" fontId="57" fillId="44" borderId="25" xfId="52" applyNumberFormat="1" applyFont="1" applyFill="1" applyBorder="1" applyAlignment="1" applyProtection="1">
      <alignment horizontal="center" vertical="center" wrapText="1" shrinkToFit="1"/>
      <protection locked="0"/>
    </xf>
    <xf numFmtId="3" fontId="57" fillId="43" borderId="18" xfId="52" applyNumberFormat="1" applyFont="1" applyFill="1" applyBorder="1" applyAlignment="1" applyProtection="1">
      <alignment horizontal="center" vertical="center" wrapText="1" shrinkToFit="1"/>
      <protection locked="0"/>
    </xf>
    <xf numFmtId="3" fontId="57" fillId="43" borderId="17" xfId="52" applyNumberFormat="1" applyFont="1" applyFill="1" applyBorder="1" applyAlignment="1" applyProtection="1">
      <alignment horizontal="center" vertical="center" wrapText="1" shrinkToFit="1"/>
      <protection locked="0"/>
    </xf>
    <xf numFmtId="3" fontId="57" fillId="43" borderId="25" xfId="52" applyNumberFormat="1" applyFont="1" applyFill="1" applyBorder="1" applyAlignment="1" applyProtection="1">
      <alignment horizontal="center" vertical="center" wrapText="1" shrinkToFit="1"/>
      <protection locked="0"/>
    </xf>
    <xf numFmtId="3" fontId="57" fillId="44" borderId="18" xfId="52" applyNumberFormat="1" applyFont="1" applyFill="1" applyBorder="1" applyAlignment="1" applyProtection="1">
      <alignment horizontal="center" vertical="center" wrapText="1" shrinkToFit="1"/>
      <protection locked="0"/>
    </xf>
    <xf numFmtId="3" fontId="57" fillId="44" borderId="17" xfId="52" applyNumberFormat="1" applyFont="1" applyFill="1" applyBorder="1" applyAlignment="1" applyProtection="1">
      <alignment horizontal="center" vertical="center" wrapText="1" shrinkToFit="1"/>
      <protection locked="0"/>
    </xf>
    <xf numFmtId="4" fontId="62" fillId="43" borderId="25" xfId="52" applyNumberFormat="1" applyFont="1" applyFill="1" applyBorder="1" applyAlignment="1" applyProtection="1">
      <alignment horizontal="left" vertical="center" wrapText="1" shrinkToFit="1"/>
      <protection locked="0"/>
    </xf>
    <xf numFmtId="1" fontId="62" fillId="43" borderId="25" xfId="52" applyNumberFormat="1" applyFont="1" applyFill="1" applyBorder="1" applyAlignment="1" applyProtection="1">
      <alignment horizontal="center" vertical="center" wrapText="1" shrinkToFit="1"/>
      <protection locked="0"/>
    </xf>
    <xf numFmtId="0" fontId="57" fillId="43" borderId="25" xfId="52" applyFont="1" applyFill="1" applyBorder="1" applyAlignment="1" applyProtection="1">
      <alignment horizontal="left" vertical="center" wrapText="1" shrinkToFit="1"/>
      <protection locked="0"/>
    </xf>
    <xf numFmtId="0" fontId="57" fillId="43" borderId="25" xfId="52" applyFont="1" applyFill="1" applyBorder="1" applyAlignment="1" applyProtection="1">
      <alignment horizontal="center" vertical="center" wrapText="1" shrinkToFit="1"/>
      <protection locked="0"/>
    </xf>
    <xf numFmtId="0" fontId="57" fillId="44" borderId="18" xfId="52" applyFont="1" applyFill="1" applyBorder="1" applyAlignment="1" applyProtection="1">
      <alignment horizontal="left" vertical="center" wrapText="1" shrinkToFit="1"/>
      <protection locked="0"/>
    </xf>
    <xf numFmtId="0" fontId="57" fillId="44" borderId="17" xfId="52" applyFont="1" applyFill="1" applyBorder="1" applyAlignment="1" applyProtection="1">
      <alignment horizontal="left" vertical="center" wrapText="1" shrinkToFit="1"/>
      <protection locked="0"/>
    </xf>
    <xf numFmtId="0" fontId="57" fillId="44" borderId="18" xfId="52" applyFont="1" applyFill="1" applyBorder="1" applyAlignment="1" applyProtection="1">
      <alignment horizontal="center" vertical="center" wrapText="1" shrinkToFit="1"/>
      <protection locked="0"/>
    </xf>
    <xf numFmtId="0" fontId="57" fillId="44" borderId="17" xfId="52" applyFont="1" applyFill="1" applyBorder="1" applyAlignment="1" applyProtection="1">
      <alignment horizontal="center" vertical="center" wrapText="1" shrinkToFit="1"/>
      <protection locked="0"/>
    </xf>
    <xf numFmtId="0" fontId="57" fillId="44" borderId="25" xfId="52" applyFont="1" applyFill="1" applyBorder="1" applyAlignment="1" applyProtection="1">
      <alignment horizontal="left" vertical="center" wrapText="1" shrinkToFit="1"/>
      <protection locked="0"/>
    </xf>
    <xf numFmtId="0" fontId="57" fillId="44" borderId="25" xfId="52" applyFont="1" applyFill="1" applyBorder="1" applyAlignment="1" applyProtection="1">
      <alignment horizontal="center" vertical="center" wrapText="1" shrinkToFit="1"/>
      <protection locked="0"/>
    </xf>
    <xf numFmtId="0" fontId="57" fillId="43" borderId="18" xfId="52" applyFont="1" applyFill="1" applyBorder="1" applyAlignment="1" applyProtection="1">
      <alignment horizontal="left" vertical="center" wrapText="1" shrinkToFit="1"/>
      <protection locked="0"/>
    </xf>
    <xf numFmtId="0" fontId="57" fillId="43" borderId="17" xfId="52" applyFont="1" applyFill="1" applyBorder="1" applyAlignment="1" applyProtection="1">
      <alignment horizontal="left" vertical="center" wrapText="1" shrinkToFit="1"/>
      <protection locked="0"/>
    </xf>
    <xf numFmtId="4" fontId="59" fillId="44" borderId="25" xfId="52" applyNumberFormat="1" applyFont="1" applyFill="1" applyBorder="1" applyAlignment="1" applyProtection="1">
      <alignment horizontal="right" vertical="center" wrapText="1" shrinkToFit="1"/>
      <protection locked="0"/>
    </xf>
    <xf numFmtId="4" fontId="59" fillId="44" borderId="25" xfId="52" applyNumberFormat="1" applyFont="1" applyFill="1" applyBorder="1" applyAlignment="1" applyProtection="1">
      <alignment horizontal="right" vertical="center" wrapText="1" shrinkToFit="1"/>
      <protection locked="0"/>
    </xf>
    <xf numFmtId="0" fontId="59" fillId="44" borderId="25" xfId="52" applyFont="1" applyFill="1" applyBorder="1" applyAlignment="1" applyProtection="1">
      <alignment horizontal="left" vertical="center" wrapText="1" shrinkToFit="1"/>
      <protection locked="0"/>
    </xf>
    <xf numFmtId="1" fontId="59" fillId="44" borderId="25" xfId="52" applyNumberFormat="1" applyFont="1" applyFill="1" applyBorder="1" applyAlignment="1" applyProtection="1">
      <alignment horizontal="center" vertical="center" wrapText="1" shrinkToFit="1"/>
      <protection locked="0"/>
    </xf>
    <xf numFmtId="0" fontId="59" fillId="44" borderId="25" xfId="52" applyFont="1" applyFill="1" applyBorder="1" applyAlignment="1" applyProtection="1">
      <alignment horizontal="center" vertical="center" wrapText="1" shrinkToFit="1"/>
      <protection locked="0"/>
    </xf>
    <xf numFmtId="0" fontId="57" fillId="43" borderId="18" xfId="52" applyFont="1" applyFill="1" applyBorder="1" applyAlignment="1" applyProtection="1">
      <alignment horizontal="center" vertical="center" wrapText="1" shrinkToFit="1"/>
      <protection locked="0"/>
    </xf>
    <xf numFmtId="0" fontId="57" fillId="43" borderId="17" xfId="52" applyFont="1" applyFill="1" applyBorder="1" applyAlignment="1" applyProtection="1">
      <alignment horizontal="center" vertical="center" wrapText="1" shrinkToFit="1"/>
      <protection locked="0"/>
    </xf>
    <xf numFmtId="0" fontId="57" fillId="43" borderId="18" xfId="52" applyFont="1" applyFill="1" applyBorder="1" applyAlignment="1" applyProtection="1">
      <alignment horizontal="center" vertical="center" wrapText="1" shrinkToFit="1"/>
      <protection locked="0"/>
    </xf>
    <xf numFmtId="0" fontId="57" fillId="43" borderId="17" xfId="52" applyFont="1" applyFill="1" applyBorder="1" applyAlignment="1" applyProtection="1">
      <alignment horizontal="center" vertical="center" wrapText="1" shrinkToFit="1"/>
      <protection locked="0"/>
    </xf>
    <xf numFmtId="0" fontId="59" fillId="43" borderId="18" xfId="52" applyFont="1" applyFill="1" applyBorder="1" applyAlignment="1" applyProtection="1">
      <alignment horizontal="left" vertical="center" wrapText="1" shrinkToFit="1"/>
      <protection locked="0"/>
    </xf>
    <xf numFmtId="0" fontId="59" fillId="43" borderId="17" xfId="52" applyFont="1" applyFill="1" applyBorder="1" applyAlignment="1" applyProtection="1">
      <alignment horizontal="left" vertical="center" wrapText="1" shrinkToFit="1"/>
      <protection locked="0"/>
    </xf>
    <xf numFmtId="0" fontId="59" fillId="43" borderId="18" xfId="52" applyFont="1" applyFill="1" applyBorder="1" applyAlignment="1" applyProtection="1">
      <alignment horizontal="center" vertical="center" wrapText="1" shrinkToFit="1"/>
      <protection locked="0"/>
    </xf>
    <xf numFmtId="0" fontId="59" fillId="43" borderId="17" xfId="52" applyFont="1" applyFill="1" applyBorder="1" applyAlignment="1" applyProtection="1">
      <alignment horizontal="center" vertical="center" wrapText="1" shrinkToFit="1"/>
      <protection locked="0"/>
    </xf>
    <xf numFmtId="0" fontId="57" fillId="43" borderId="25" xfId="52" applyFont="1" applyFill="1" applyBorder="1" applyAlignment="1" applyProtection="1">
      <alignment horizontal="center" vertical="center" wrapText="1" shrinkToFit="1"/>
      <protection locked="0"/>
    </xf>
    <xf numFmtId="0" fontId="60" fillId="43" borderId="0" xfId="52" applyFont="1" applyFill="1" applyAlignment="1" applyProtection="1">
      <alignment horizontal="left" vertical="center" wrapText="1" shrinkToFit="1"/>
      <protection locked="0"/>
    </xf>
    <xf numFmtId="0" fontId="61" fillId="43" borderId="0" xfId="52" applyFont="1" applyFill="1" applyAlignment="1" applyProtection="1">
      <alignment horizontal="center" vertical="center" wrapText="1" shrinkToFit="1"/>
      <protection locked="0"/>
    </xf>
    <xf numFmtId="0" fontId="57" fillId="44" borderId="25" xfId="52" applyFont="1" applyFill="1" applyBorder="1" applyAlignment="1" applyProtection="1">
      <alignment horizontal="center" vertical="center" wrapText="1" shrinkToFit="1"/>
      <protection locked="0"/>
    </xf>
    <xf numFmtId="4" fontId="57" fillId="43" borderId="18" xfId="52" applyNumberFormat="1" applyFont="1" applyFill="1" applyBorder="1" applyAlignment="1" applyProtection="1">
      <alignment horizontal="right" vertical="center" wrapText="1" shrinkToFit="1"/>
      <protection locked="0"/>
    </xf>
    <xf numFmtId="4" fontId="57" fillId="43" borderId="17" xfId="52" applyNumberFormat="1" applyFont="1" applyFill="1" applyBorder="1" applyAlignment="1" applyProtection="1">
      <alignment horizontal="right" vertical="center" wrapText="1" shrinkToFit="1"/>
      <protection locked="0"/>
    </xf>
    <xf numFmtId="0" fontId="59" fillId="43" borderId="25" xfId="52" applyFont="1" applyFill="1" applyBorder="1" applyAlignment="1" applyProtection="1">
      <alignment horizontal="center" vertical="center" wrapText="1" shrinkToFit="1"/>
      <protection locked="0"/>
    </xf>
    <xf numFmtId="0" fontId="63" fillId="0" borderId="0" xfId="52" applyNumberFormat="1" applyFont="1" applyFill="1" applyBorder="1" applyAlignment="1" applyProtection="1">
      <alignment horizontal="left"/>
      <protection locked="0"/>
    </xf>
    <xf numFmtId="1" fontId="63" fillId="43" borderId="0" xfId="52" applyNumberFormat="1" applyFont="1" applyFill="1" applyAlignment="1" applyProtection="1">
      <alignment horizontal="center" vertical="center" wrapText="1" shrinkToFit="1"/>
      <protection locked="0"/>
    </xf>
    <xf numFmtId="4" fontId="56" fillId="43" borderId="18" xfId="52" applyNumberFormat="1" applyFont="1" applyFill="1" applyBorder="1" applyAlignment="1" applyProtection="1">
      <alignment horizontal="right" vertical="center" wrapText="1" shrinkToFit="1"/>
      <protection locked="0"/>
    </xf>
    <xf numFmtId="4" fontId="56" fillId="43" borderId="17" xfId="52" applyNumberFormat="1" applyFont="1" applyFill="1" applyBorder="1" applyAlignment="1" applyProtection="1">
      <alignment horizontal="right" vertical="center" wrapText="1" shrinkToFit="1"/>
      <protection locked="0"/>
    </xf>
    <xf numFmtId="0" fontId="56" fillId="43" borderId="18" xfId="52" applyFont="1" applyFill="1" applyBorder="1" applyAlignment="1" applyProtection="1">
      <alignment horizontal="left" vertical="center" wrapText="1" shrinkToFit="1"/>
      <protection locked="0"/>
    </xf>
    <xf numFmtId="0" fontId="56" fillId="43" borderId="17" xfId="52" applyFont="1" applyFill="1" applyBorder="1" applyAlignment="1" applyProtection="1">
      <alignment horizontal="left" vertical="center" wrapText="1" shrinkToFit="1"/>
      <protection locked="0"/>
    </xf>
    <xf numFmtId="0" fontId="56" fillId="43" borderId="25" xfId="52" applyFont="1" applyFill="1" applyBorder="1" applyAlignment="1" applyProtection="1">
      <alignment horizontal="center" vertical="center" wrapText="1" shrinkToFit="1"/>
      <protection locked="0"/>
    </xf>
    <xf numFmtId="0" fontId="56" fillId="43" borderId="18" xfId="52" applyFont="1" applyFill="1" applyBorder="1" applyAlignment="1" applyProtection="1">
      <alignment horizontal="center" vertical="center" wrapText="1" shrinkToFit="1"/>
      <protection locked="0"/>
    </xf>
    <xf numFmtId="0" fontId="56" fillId="43" borderId="17" xfId="52" applyFont="1" applyFill="1" applyBorder="1" applyAlignment="1" applyProtection="1">
      <alignment horizontal="center" vertical="center" wrapText="1" shrinkToFit="1"/>
      <protection locked="0"/>
    </xf>
    <xf numFmtId="4" fontId="57" fillId="44" borderId="18" xfId="52" applyNumberFormat="1" applyFont="1" applyFill="1" applyBorder="1" applyAlignment="1" applyProtection="1">
      <alignment horizontal="right" vertical="center" wrapText="1" shrinkToFit="1"/>
      <protection locked="0"/>
    </xf>
    <xf numFmtId="4" fontId="57" fillId="44" borderId="17" xfId="52" applyNumberFormat="1" applyFont="1" applyFill="1" applyBorder="1" applyAlignment="1" applyProtection="1">
      <alignment horizontal="right" vertical="center" wrapText="1" shrinkToFit="1"/>
      <protection locked="0"/>
    </xf>
    <xf numFmtId="0" fontId="57" fillId="44" borderId="18" xfId="52" applyFont="1" applyFill="1" applyBorder="1" applyAlignment="1" applyProtection="1">
      <alignment horizontal="center" vertical="center" wrapText="1" shrinkToFit="1"/>
      <protection locked="0"/>
    </xf>
    <xf numFmtId="0" fontId="57" fillId="44" borderId="17" xfId="52" applyFont="1" applyFill="1" applyBorder="1" applyAlignment="1" applyProtection="1">
      <alignment horizontal="center" vertical="center" wrapText="1" shrinkToFit="1"/>
      <protection locked="0"/>
    </xf>
    <xf numFmtId="4" fontId="57" fillId="44" borderId="25" xfId="52" applyNumberFormat="1" applyFont="1" applyFill="1" applyBorder="1" applyAlignment="1" applyProtection="1">
      <alignment vertical="center" wrapText="1" shrinkToFit="1"/>
      <protection locked="0"/>
    </xf>
    <xf numFmtId="4" fontId="57" fillId="43" borderId="25" xfId="52" applyNumberFormat="1" applyFont="1" applyFill="1" applyBorder="1" applyAlignment="1" applyProtection="1">
      <alignment vertical="center" wrapText="1" shrinkToFit="1"/>
      <protection locked="0"/>
    </xf>
    <xf numFmtId="49" fontId="57" fillId="44" borderId="25" xfId="52" applyNumberFormat="1" applyFont="1" applyFill="1" applyBorder="1" applyAlignment="1" applyProtection="1">
      <alignment horizontal="center" vertical="center" wrapText="1" shrinkToFit="1"/>
      <protection locked="0"/>
    </xf>
    <xf numFmtId="49" fontId="57" fillId="44" borderId="25" xfId="52" applyNumberFormat="1" applyFont="1" applyFill="1" applyBorder="1" applyAlignment="1" applyProtection="1">
      <alignment horizontal="center" vertical="center" wrapText="1" shrinkToFit="1"/>
      <protection locked="0"/>
    </xf>
    <xf numFmtId="0" fontId="55" fillId="44" borderId="25" xfId="52" applyFont="1" applyFill="1" applyBorder="1" applyAlignment="1" applyProtection="1">
      <alignment horizontal="center" vertical="center" wrapText="1" shrinkToFit="1"/>
      <protection locked="0"/>
    </xf>
    <xf numFmtId="0" fontId="55" fillId="44" borderId="25" xfId="52" applyFont="1" applyFill="1" applyBorder="1" applyAlignment="1" applyProtection="1">
      <alignment horizontal="center" vertical="center" wrapText="1" shrinkToFit="1"/>
      <protection locked="0"/>
    </xf>
    <xf numFmtId="0" fontId="57" fillId="44" borderId="12" xfId="52" applyFont="1" applyFill="1" applyBorder="1" applyAlignment="1" applyProtection="1">
      <alignment horizontal="center" vertical="center" wrapText="1" shrinkToFit="1"/>
      <protection locked="0"/>
    </xf>
    <xf numFmtId="0" fontId="57" fillId="44" borderId="24" xfId="52" applyFont="1" applyFill="1" applyBorder="1" applyAlignment="1" applyProtection="1">
      <alignment horizontal="center" vertical="center" wrapText="1" shrinkToFit="1"/>
      <protection locked="0"/>
    </xf>
    <xf numFmtId="0" fontId="57" fillId="44" borderId="22" xfId="52" applyFont="1" applyFill="1" applyBorder="1" applyAlignment="1" applyProtection="1">
      <alignment horizontal="center" vertical="center" wrapText="1" shrinkToFit="1"/>
      <protection locked="0"/>
    </xf>
    <xf numFmtId="0" fontId="57" fillId="44" borderId="11" xfId="52" applyFont="1" applyFill="1" applyBorder="1" applyAlignment="1" applyProtection="1">
      <alignment horizontal="center" vertical="center" wrapText="1" shrinkToFit="1"/>
      <protection locked="0"/>
    </xf>
    <xf numFmtId="0" fontId="57" fillId="44" borderId="29" xfId="52" applyFont="1" applyFill="1" applyBorder="1" applyAlignment="1" applyProtection="1">
      <alignment horizontal="center" vertical="center" wrapText="1" shrinkToFit="1"/>
      <protection locked="0"/>
    </xf>
    <xf numFmtId="0" fontId="57" fillId="44" borderId="30" xfId="52" applyFont="1" applyFill="1" applyBorder="1" applyAlignment="1" applyProtection="1">
      <alignment horizontal="center" vertical="center" wrapText="1" shrinkToFit="1"/>
      <protection locked="0"/>
    </xf>
    <xf numFmtId="0" fontId="57" fillId="44" borderId="10" xfId="52" applyFont="1" applyFill="1" applyBorder="1" applyAlignment="1" applyProtection="1">
      <alignment horizontal="center" vertical="center" wrapText="1" shrinkToFit="1"/>
      <protection locked="0"/>
    </xf>
    <xf numFmtId="0" fontId="57" fillId="44" borderId="21" xfId="52" applyFont="1" applyFill="1" applyBorder="1" applyAlignment="1" applyProtection="1">
      <alignment horizontal="center" vertical="center" wrapText="1" shrinkToFit="1"/>
      <protection locked="0"/>
    </xf>
    <xf numFmtId="0" fontId="57" fillId="44" borderId="19" xfId="52" applyFont="1" applyFill="1" applyBorder="1" applyAlignment="1" applyProtection="1">
      <alignment horizontal="center" vertical="center" wrapText="1" shrinkToFit="1"/>
      <protection locked="0"/>
    </xf>
    <xf numFmtId="0" fontId="57" fillId="44" borderId="31" xfId="52" applyFont="1" applyFill="1" applyBorder="1" applyAlignment="1" applyProtection="1">
      <alignment horizontal="center" vertical="center" wrapText="1" shrinkToFit="1"/>
      <protection locked="0"/>
    </xf>
    <xf numFmtId="0" fontId="64" fillId="43" borderId="0" xfId="52" applyFont="1" applyFill="1" applyAlignment="1" applyProtection="1">
      <alignment horizontal="center" vertical="center" wrapText="1" shrinkToFit="1"/>
      <protection locked="0"/>
    </xf>
    <xf numFmtId="0" fontId="53" fillId="0" borderId="0" xfId="52" applyNumberFormat="1" applyFont="1" applyFill="1" applyBorder="1" applyAlignment="1" applyProtection="1">
      <alignment horizontal="left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N208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4.421875" style="9" customWidth="1"/>
    <col min="2" max="2" width="6.00390625" style="9" customWidth="1"/>
    <col min="3" max="3" width="6.8515625" style="9" customWidth="1"/>
    <col min="4" max="4" width="24.8515625" style="9" customWidth="1"/>
    <col min="5" max="5" width="14.28125" style="9" customWidth="1"/>
    <col min="6" max="6" width="14.7109375" style="9" customWidth="1"/>
    <col min="7" max="7" width="9.140625" style="9" customWidth="1"/>
    <col min="8" max="8" width="11.8515625" style="9" customWidth="1"/>
    <col min="9" max="9" width="14.57421875" style="9" customWidth="1"/>
    <col min="10" max="10" width="10.140625" style="9" customWidth="1"/>
    <col min="11" max="11" width="15.140625" style="9" customWidth="1"/>
    <col min="12" max="16384" width="9.140625" style="9" customWidth="1"/>
  </cols>
  <sheetData>
    <row r="1" spans="2:14" ht="22.5" customHeight="1">
      <c r="B1" s="236" t="s">
        <v>433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1:12" ht="12.75">
      <c r="K2" s="19"/>
      <c r="L2" s="20"/>
    </row>
    <row r="3" spans="1:13" ht="15.75">
      <c r="A3" s="234" t="s">
        <v>0</v>
      </c>
      <c r="B3" s="234" t="s">
        <v>99</v>
      </c>
      <c r="C3" s="234" t="s">
        <v>2</v>
      </c>
      <c r="D3" s="234" t="s">
        <v>114</v>
      </c>
      <c r="E3" s="234"/>
      <c r="F3" s="234"/>
      <c r="G3" s="234"/>
      <c r="H3" s="234"/>
      <c r="I3" s="234"/>
      <c r="J3" s="234"/>
      <c r="K3" s="234"/>
      <c r="L3" s="156"/>
      <c r="M3" s="2"/>
    </row>
    <row r="4" spans="1:13" ht="15.75">
      <c r="A4" s="234"/>
      <c r="B4" s="234"/>
      <c r="C4" s="234"/>
      <c r="D4" s="234"/>
      <c r="E4" s="234" t="s">
        <v>3</v>
      </c>
      <c r="F4" s="234"/>
      <c r="G4" s="234"/>
      <c r="H4" s="234" t="s">
        <v>4</v>
      </c>
      <c r="I4" s="234"/>
      <c r="J4" s="234"/>
      <c r="K4" s="234"/>
      <c r="L4" s="156"/>
      <c r="M4" s="2"/>
    </row>
    <row r="5" spans="1:13" ht="15.75">
      <c r="A5" s="234"/>
      <c r="B5" s="234"/>
      <c r="C5" s="234"/>
      <c r="D5" s="234"/>
      <c r="E5" s="234"/>
      <c r="F5" s="234"/>
      <c r="G5" s="234"/>
      <c r="H5" s="237"/>
      <c r="I5" s="237"/>
      <c r="J5" s="237"/>
      <c r="K5" s="237"/>
      <c r="L5" s="156"/>
      <c r="M5" s="2"/>
    </row>
    <row r="6" spans="1:13" ht="12.75">
      <c r="A6" s="234"/>
      <c r="B6" s="234"/>
      <c r="C6" s="234"/>
      <c r="D6" s="234"/>
      <c r="E6" s="234"/>
      <c r="F6" s="234"/>
      <c r="G6" s="234"/>
      <c r="H6" s="234" t="s">
        <v>5</v>
      </c>
      <c r="I6" s="234" t="s">
        <v>6</v>
      </c>
      <c r="J6" s="234" t="s">
        <v>7</v>
      </c>
      <c r="K6" s="234" t="s">
        <v>6</v>
      </c>
      <c r="L6" s="235"/>
      <c r="M6" s="3"/>
    </row>
    <row r="7" spans="1:13" ht="72" customHeight="1">
      <c r="A7" s="234"/>
      <c r="B7" s="234"/>
      <c r="C7" s="234"/>
      <c r="D7" s="234"/>
      <c r="E7" s="158" t="s">
        <v>8</v>
      </c>
      <c r="F7" s="158" t="s">
        <v>9</v>
      </c>
      <c r="G7" s="158" t="s">
        <v>10</v>
      </c>
      <c r="H7" s="234"/>
      <c r="I7" s="234"/>
      <c r="J7" s="234"/>
      <c r="K7" s="234"/>
      <c r="L7" s="235"/>
      <c r="M7" s="3"/>
    </row>
    <row r="8" spans="1:13" ht="15.75">
      <c r="A8" s="159" t="s">
        <v>11</v>
      </c>
      <c r="B8" s="159"/>
      <c r="C8" s="160"/>
      <c r="D8" s="161" t="s">
        <v>12</v>
      </c>
      <c r="E8" s="162">
        <v>856222.83</v>
      </c>
      <c r="F8" s="162">
        <f>F11+F9</f>
        <v>785411.1000000001</v>
      </c>
      <c r="G8" s="162">
        <f>(F8/E8)*100</f>
        <v>91.72975450794743</v>
      </c>
      <c r="H8" s="162">
        <f>H11</f>
        <v>715961.06</v>
      </c>
      <c r="I8" s="162"/>
      <c r="J8" s="162">
        <f>J11+J9</f>
        <v>69450.04</v>
      </c>
      <c r="K8" s="162"/>
      <c r="L8" s="157"/>
      <c r="M8" s="2"/>
    </row>
    <row r="9" spans="1:13" s="33" customFormat="1" ht="24" customHeight="1">
      <c r="A9" s="163"/>
      <c r="B9" s="164" t="s">
        <v>13</v>
      </c>
      <c r="C9" s="165"/>
      <c r="D9" s="165" t="s">
        <v>447</v>
      </c>
      <c r="E9" s="166">
        <v>0</v>
      </c>
      <c r="F9" s="166">
        <f>F10</f>
        <v>4065.04</v>
      </c>
      <c r="G9" s="166">
        <v>0</v>
      </c>
      <c r="H9" s="165"/>
      <c r="I9" s="165"/>
      <c r="J9" s="166">
        <f>J10</f>
        <v>4065.04</v>
      </c>
      <c r="K9" s="165"/>
      <c r="L9" s="38"/>
      <c r="M9" s="32"/>
    </row>
    <row r="10" spans="1:13" ht="26.25" customHeight="1">
      <c r="A10" s="159"/>
      <c r="B10" s="167"/>
      <c r="C10" s="168" t="s">
        <v>293</v>
      </c>
      <c r="D10" s="169" t="s">
        <v>330</v>
      </c>
      <c r="E10" s="170">
        <v>0</v>
      </c>
      <c r="F10" s="170">
        <v>4065.04</v>
      </c>
      <c r="G10" s="170">
        <v>0</v>
      </c>
      <c r="H10" s="169"/>
      <c r="I10" s="169"/>
      <c r="J10" s="170">
        <f>F10</f>
        <v>4065.04</v>
      </c>
      <c r="K10" s="169"/>
      <c r="L10" s="157"/>
      <c r="M10" s="2"/>
    </row>
    <row r="11" spans="1:13" ht="12.75">
      <c r="A11" s="231"/>
      <c r="B11" s="232" t="s">
        <v>14</v>
      </c>
      <c r="C11" s="233"/>
      <c r="D11" s="226" t="s">
        <v>15</v>
      </c>
      <c r="E11" s="222">
        <f>E13+E15+E14</f>
        <v>856222.83</v>
      </c>
      <c r="F11" s="222">
        <f>F13+F15+F14</f>
        <v>781346.06</v>
      </c>
      <c r="G11" s="222">
        <f>(F11/E11)*100</f>
        <v>91.25499024593867</v>
      </c>
      <c r="H11" s="222">
        <f>H13+H15+H14</f>
        <v>715961.06</v>
      </c>
      <c r="I11" s="222"/>
      <c r="J11" s="222">
        <f>J13+J15+J14</f>
        <v>65385</v>
      </c>
      <c r="K11" s="222"/>
      <c r="L11" s="230"/>
      <c r="M11" s="223"/>
    </row>
    <row r="12" spans="1:13" ht="12.75">
      <c r="A12" s="231"/>
      <c r="B12" s="232"/>
      <c r="C12" s="233"/>
      <c r="D12" s="226"/>
      <c r="E12" s="222"/>
      <c r="F12" s="222"/>
      <c r="G12" s="222"/>
      <c r="H12" s="222"/>
      <c r="I12" s="222"/>
      <c r="J12" s="222"/>
      <c r="K12" s="222"/>
      <c r="L12" s="230"/>
      <c r="M12" s="223"/>
    </row>
    <row r="13" spans="1:13" ht="69.75" customHeight="1">
      <c r="A13" s="171"/>
      <c r="B13" s="171"/>
      <c r="C13" s="171" t="s">
        <v>16</v>
      </c>
      <c r="D13" s="172" t="s">
        <v>219</v>
      </c>
      <c r="E13" s="91">
        <v>2076</v>
      </c>
      <c r="F13" s="91">
        <v>2149.29</v>
      </c>
      <c r="G13" s="91">
        <f aca="true" t="shared" si="0" ref="G13:G19">(F13/E13)*100</f>
        <v>103.53034682080924</v>
      </c>
      <c r="H13" s="91">
        <f>F13</f>
        <v>2149.29</v>
      </c>
      <c r="I13" s="91"/>
      <c r="J13" s="91"/>
      <c r="K13" s="91"/>
      <c r="L13" s="5"/>
      <c r="M13" s="2"/>
    </row>
    <row r="14" spans="1:13" ht="57.75" customHeight="1">
      <c r="A14" s="171"/>
      <c r="B14" s="171"/>
      <c r="C14" s="173" t="s">
        <v>29</v>
      </c>
      <c r="D14" s="172" t="s">
        <v>482</v>
      </c>
      <c r="E14" s="91">
        <v>140000</v>
      </c>
      <c r="F14" s="91">
        <v>65385</v>
      </c>
      <c r="G14" s="91">
        <f t="shared" si="0"/>
        <v>46.70357142857143</v>
      </c>
      <c r="H14" s="91"/>
      <c r="I14" s="91"/>
      <c r="J14" s="91">
        <f>F14</f>
        <v>65385</v>
      </c>
      <c r="K14" s="91"/>
      <c r="L14" s="5"/>
      <c r="M14" s="2"/>
    </row>
    <row r="15" spans="1:13" ht="63">
      <c r="A15" s="171"/>
      <c r="B15" s="171"/>
      <c r="C15" s="171">
        <v>2010</v>
      </c>
      <c r="D15" s="172" t="s">
        <v>271</v>
      </c>
      <c r="E15" s="91">
        <v>714146.83</v>
      </c>
      <c r="F15" s="91">
        <v>713811.77</v>
      </c>
      <c r="G15" s="91">
        <f t="shared" si="0"/>
        <v>99.95308247745076</v>
      </c>
      <c r="H15" s="91">
        <f>F15</f>
        <v>713811.77</v>
      </c>
      <c r="I15" s="91"/>
      <c r="J15" s="91"/>
      <c r="K15" s="91"/>
      <c r="L15" s="5"/>
      <c r="M15" s="2"/>
    </row>
    <row r="16" spans="1:13" ht="27.75" customHeight="1">
      <c r="A16" s="159">
        <v>400</v>
      </c>
      <c r="B16" s="159"/>
      <c r="C16" s="159"/>
      <c r="D16" s="161" t="s">
        <v>17</v>
      </c>
      <c r="E16" s="162">
        <f>E17</f>
        <v>261764</v>
      </c>
      <c r="F16" s="162">
        <f>F17</f>
        <v>242908.65</v>
      </c>
      <c r="G16" s="162">
        <f t="shared" si="0"/>
        <v>92.7968131599456</v>
      </c>
      <c r="H16" s="162">
        <f>H17</f>
        <v>242908.65</v>
      </c>
      <c r="I16" s="162"/>
      <c r="J16" s="162"/>
      <c r="K16" s="162"/>
      <c r="L16" s="157"/>
      <c r="M16" s="2"/>
    </row>
    <row r="17" spans="1:13" ht="19.5" customHeight="1">
      <c r="A17" s="174"/>
      <c r="B17" s="174">
        <v>40002</v>
      </c>
      <c r="C17" s="174"/>
      <c r="D17" s="175" t="s">
        <v>18</v>
      </c>
      <c r="E17" s="94">
        <f>SUM(E18:E23)</f>
        <v>261764</v>
      </c>
      <c r="F17" s="94">
        <f>SUM(F18:F23)</f>
        <v>242908.65</v>
      </c>
      <c r="G17" s="94">
        <f t="shared" si="0"/>
        <v>92.7968131599456</v>
      </c>
      <c r="H17" s="94">
        <f>SUM(H18:H23)</f>
        <v>242908.65</v>
      </c>
      <c r="I17" s="94"/>
      <c r="J17" s="94"/>
      <c r="K17" s="94"/>
      <c r="L17" s="38"/>
      <c r="M17" s="2"/>
    </row>
    <row r="18" spans="1:13" ht="29.25" customHeight="1">
      <c r="A18" s="171"/>
      <c r="B18" s="171"/>
      <c r="C18" s="173" t="s">
        <v>238</v>
      </c>
      <c r="D18" s="172" t="s">
        <v>239</v>
      </c>
      <c r="E18" s="91">
        <v>711</v>
      </c>
      <c r="F18" s="91">
        <v>800.4</v>
      </c>
      <c r="G18" s="91">
        <f t="shared" si="0"/>
        <v>112.57383966244726</v>
      </c>
      <c r="H18" s="91">
        <f>F18</f>
        <v>800.4</v>
      </c>
      <c r="I18" s="91"/>
      <c r="J18" s="91"/>
      <c r="K18" s="91"/>
      <c r="L18" s="5"/>
      <c r="M18" s="2"/>
    </row>
    <row r="19" spans="1:13" ht="0.75" customHeight="1">
      <c r="A19" s="228"/>
      <c r="B19" s="228"/>
      <c r="C19" s="228" t="s">
        <v>21</v>
      </c>
      <c r="D19" s="229" t="s">
        <v>22</v>
      </c>
      <c r="E19" s="221">
        <v>259127</v>
      </c>
      <c r="F19" s="221">
        <v>241560.47</v>
      </c>
      <c r="G19" s="221">
        <f t="shared" si="0"/>
        <v>93.2208801089813</v>
      </c>
      <c r="H19" s="221">
        <f>F19</f>
        <v>241560.47</v>
      </c>
      <c r="I19" s="221"/>
      <c r="J19" s="221"/>
      <c r="K19" s="221"/>
      <c r="L19" s="224"/>
      <c r="M19" s="223"/>
    </row>
    <row r="20" spans="1:13" ht="21.75" customHeight="1">
      <c r="A20" s="228"/>
      <c r="B20" s="228"/>
      <c r="C20" s="228"/>
      <c r="D20" s="229"/>
      <c r="E20" s="221"/>
      <c r="F20" s="221"/>
      <c r="G20" s="221"/>
      <c r="H20" s="221"/>
      <c r="I20" s="221"/>
      <c r="J20" s="221"/>
      <c r="K20" s="221"/>
      <c r="L20" s="224"/>
      <c r="M20" s="223"/>
    </row>
    <row r="21" spans="1:13" ht="12.75">
      <c r="A21" s="228"/>
      <c r="B21" s="228"/>
      <c r="C21" s="228" t="s">
        <v>23</v>
      </c>
      <c r="D21" s="229" t="s">
        <v>220</v>
      </c>
      <c r="E21" s="221">
        <v>1926</v>
      </c>
      <c r="F21" s="221">
        <v>348.76</v>
      </c>
      <c r="G21" s="221">
        <f>(F21/E21)*100</f>
        <v>18.107995846313603</v>
      </c>
      <c r="H21" s="221">
        <f>F21</f>
        <v>348.76</v>
      </c>
      <c r="I21" s="221"/>
      <c r="J21" s="221"/>
      <c r="K21" s="221"/>
      <c r="L21" s="224"/>
      <c r="M21" s="223"/>
    </row>
    <row r="22" spans="1:13" ht="12.75">
      <c r="A22" s="228"/>
      <c r="B22" s="228"/>
      <c r="C22" s="228"/>
      <c r="D22" s="229"/>
      <c r="E22" s="221"/>
      <c r="F22" s="221"/>
      <c r="G22" s="221"/>
      <c r="H22" s="221"/>
      <c r="I22" s="221"/>
      <c r="J22" s="221"/>
      <c r="K22" s="221"/>
      <c r="L22" s="224"/>
      <c r="M22" s="223"/>
    </row>
    <row r="23" spans="1:13" ht="30.75" customHeight="1">
      <c r="A23" s="171"/>
      <c r="B23" s="171"/>
      <c r="C23" s="173" t="s">
        <v>237</v>
      </c>
      <c r="D23" s="172" t="s">
        <v>236</v>
      </c>
      <c r="E23" s="91">
        <v>0</v>
      </c>
      <c r="F23" s="91">
        <v>199.02</v>
      </c>
      <c r="G23" s="91">
        <v>0</v>
      </c>
      <c r="H23" s="91">
        <f>F23</f>
        <v>199.02</v>
      </c>
      <c r="I23" s="91"/>
      <c r="J23" s="91"/>
      <c r="K23" s="91"/>
      <c r="L23" s="5"/>
      <c r="M23" s="4"/>
    </row>
    <row r="24" spans="1:13" ht="15.75">
      <c r="A24" s="176">
        <v>500</v>
      </c>
      <c r="B24" s="176"/>
      <c r="C24" s="176"/>
      <c r="D24" s="177" t="s">
        <v>24</v>
      </c>
      <c r="E24" s="92">
        <f>E25</f>
        <v>813</v>
      </c>
      <c r="F24" s="92">
        <f>F25</f>
        <v>284.55</v>
      </c>
      <c r="G24" s="91">
        <f aca="true" t="shared" si="1" ref="G24:G30">(F24/E24)*100</f>
        <v>35</v>
      </c>
      <c r="H24" s="92">
        <f>H25</f>
        <v>284.55</v>
      </c>
      <c r="I24" s="92"/>
      <c r="J24" s="92"/>
      <c r="K24" s="92"/>
      <c r="L24" s="5"/>
      <c r="M24" s="4"/>
    </row>
    <row r="25" spans="1:13" s="33" customFormat="1" ht="15.75">
      <c r="A25" s="174"/>
      <c r="B25" s="174">
        <v>50095</v>
      </c>
      <c r="C25" s="174"/>
      <c r="D25" s="175" t="s">
        <v>15</v>
      </c>
      <c r="E25" s="94">
        <v>813</v>
      </c>
      <c r="F25" s="94">
        <v>284.55</v>
      </c>
      <c r="G25" s="91">
        <f t="shared" si="1"/>
        <v>35</v>
      </c>
      <c r="H25" s="94">
        <f>F25</f>
        <v>284.55</v>
      </c>
      <c r="I25" s="94"/>
      <c r="J25" s="94"/>
      <c r="K25" s="94"/>
      <c r="L25" s="38"/>
      <c r="M25" s="34"/>
    </row>
    <row r="26" spans="1:13" ht="15.75">
      <c r="A26" s="171"/>
      <c r="B26" s="171"/>
      <c r="C26" s="173" t="s">
        <v>21</v>
      </c>
      <c r="D26" s="172" t="s">
        <v>22</v>
      </c>
      <c r="E26" s="91">
        <v>813</v>
      </c>
      <c r="F26" s="91">
        <v>284.55</v>
      </c>
      <c r="G26" s="91">
        <f t="shared" si="1"/>
        <v>35</v>
      </c>
      <c r="H26" s="91">
        <f>F26</f>
        <v>284.55</v>
      </c>
      <c r="I26" s="91"/>
      <c r="J26" s="91"/>
      <c r="K26" s="91"/>
      <c r="L26" s="5"/>
      <c r="M26" s="4"/>
    </row>
    <row r="27" spans="1:13" ht="15.75">
      <c r="A27" s="159">
        <v>600</v>
      </c>
      <c r="B27" s="159"/>
      <c r="C27" s="159"/>
      <c r="D27" s="161" t="s">
        <v>25</v>
      </c>
      <c r="E27" s="162">
        <f>E28</f>
        <v>684887</v>
      </c>
      <c r="F27" s="162">
        <f>F28</f>
        <v>1381722.45</v>
      </c>
      <c r="G27" s="162">
        <f t="shared" si="1"/>
        <v>201.74458706326735</v>
      </c>
      <c r="H27" s="162">
        <f>H28</f>
        <v>8262.050000000001</v>
      </c>
      <c r="I27" s="162"/>
      <c r="J27" s="162">
        <f>J28</f>
        <v>1373460.4</v>
      </c>
      <c r="K27" s="162"/>
      <c r="L27" s="157"/>
      <c r="M27" s="2"/>
    </row>
    <row r="28" spans="1:13" ht="15.75">
      <c r="A28" s="174"/>
      <c r="B28" s="174">
        <v>60016</v>
      </c>
      <c r="C28" s="174"/>
      <c r="D28" s="175" t="s">
        <v>26</v>
      </c>
      <c r="E28" s="94">
        <f>E30+E34+E33</f>
        <v>684887</v>
      </c>
      <c r="F28" s="94">
        <f>F30+F34+F33+F29+F32</f>
        <v>1381722.45</v>
      </c>
      <c r="G28" s="94">
        <f t="shared" si="1"/>
        <v>201.74458706326735</v>
      </c>
      <c r="H28" s="94">
        <f>+H33+H30+H34+H29+H32</f>
        <v>8262.050000000001</v>
      </c>
      <c r="I28" s="94"/>
      <c r="J28" s="94">
        <f>J33+J34</f>
        <v>1373460.4</v>
      </c>
      <c r="K28" s="94"/>
      <c r="L28" s="38"/>
      <c r="M28" s="2"/>
    </row>
    <row r="29" spans="1:13" ht="31.5">
      <c r="A29" s="171"/>
      <c r="B29" s="171"/>
      <c r="C29" s="173" t="s">
        <v>238</v>
      </c>
      <c r="D29" s="172" t="s">
        <v>239</v>
      </c>
      <c r="E29" s="91">
        <v>0</v>
      </c>
      <c r="F29" s="91">
        <v>23.2</v>
      </c>
      <c r="G29" s="91">
        <v>0</v>
      </c>
      <c r="H29" s="91">
        <f>F29</f>
        <v>23.2</v>
      </c>
      <c r="I29" s="91"/>
      <c r="J29" s="91"/>
      <c r="K29" s="91"/>
      <c r="L29" s="5"/>
      <c r="M29" s="2"/>
    </row>
    <row r="30" spans="1:13" ht="12.75">
      <c r="A30" s="228"/>
      <c r="B30" s="228"/>
      <c r="C30" s="228" t="s">
        <v>21</v>
      </c>
      <c r="D30" s="229" t="s">
        <v>22</v>
      </c>
      <c r="E30" s="221">
        <v>2439</v>
      </c>
      <c r="F30" s="221">
        <v>8185.32</v>
      </c>
      <c r="G30" s="221">
        <f t="shared" si="1"/>
        <v>335.6014760147601</v>
      </c>
      <c r="H30" s="221">
        <f>F30</f>
        <v>8185.32</v>
      </c>
      <c r="I30" s="221"/>
      <c r="J30" s="221"/>
      <c r="K30" s="221"/>
      <c r="L30" s="224"/>
      <c r="M30" s="223"/>
    </row>
    <row r="31" spans="1:13" ht="12.75">
      <c r="A31" s="228"/>
      <c r="B31" s="228"/>
      <c r="C31" s="228"/>
      <c r="D31" s="229"/>
      <c r="E31" s="221"/>
      <c r="F31" s="221"/>
      <c r="G31" s="221"/>
      <c r="H31" s="221"/>
      <c r="I31" s="221"/>
      <c r="J31" s="221"/>
      <c r="K31" s="221"/>
      <c r="L31" s="224"/>
      <c r="M31" s="223"/>
    </row>
    <row r="32" spans="1:13" ht="15.75">
      <c r="A32" s="171"/>
      <c r="B32" s="171"/>
      <c r="C32" s="173" t="s">
        <v>23</v>
      </c>
      <c r="D32" s="172" t="s">
        <v>220</v>
      </c>
      <c r="E32" s="91">
        <v>0</v>
      </c>
      <c r="F32" s="91">
        <v>53.53</v>
      </c>
      <c r="G32" s="91">
        <v>0</v>
      </c>
      <c r="H32" s="91">
        <f>F32</f>
        <v>53.53</v>
      </c>
      <c r="I32" s="91"/>
      <c r="J32" s="91"/>
      <c r="K32" s="91"/>
      <c r="L32" s="5"/>
      <c r="M32" s="4"/>
    </row>
    <row r="33" spans="1:13" ht="57.75" customHeight="1">
      <c r="A33" s="171"/>
      <c r="B33" s="171"/>
      <c r="C33" s="171">
        <v>6350</v>
      </c>
      <c r="D33" s="172" t="s">
        <v>437</v>
      </c>
      <c r="E33" s="91">
        <v>532448</v>
      </c>
      <c r="F33" s="91">
        <v>1245688</v>
      </c>
      <c r="G33" s="91">
        <f>(F33/E33)*100</f>
        <v>233.95486507602618</v>
      </c>
      <c r="H33" s="91"/>
      <c r="I33" s="91"/>
      <c r="J33" s="91">
        <f>F33</f>
        <v>1245688</v>
      </c>
      <c r="K33" s="91"/>
      <c r="L33" s="5"/>
      <c r="M33" s="4"/>
    </row>
    <row r="34" spans="1:13" ht="63.75" customHeight="1">
      <c r="A34" s="171"/>
      <c r="B34" s="171"/>
      <c r="C34" s="173" t="s">
        <v>274</v>
      </c>
      <c r="D34" s="178" t="s">
        <v>275</v>
      </c>
      <c r="E34" s="91">
        <v>150000</v>
      </c>
      <c r="F34" s="91">
        <v>127772.4</v>
      </c>
      <c r="G34" s="91">
        <f>(F34/E34)*100</f>
        <v>85.18159999999999</v>
      </c>
      <c r="H34" s="91"/>
      <c r="I34" s="91"/>
      <c r="J34" s="91">
        <f>F34</f>
        <v>127772.4</v>
      </c>
      <c r="K34" s="91"/>
      <c r="L34" s="5"/>
      <c r="M34" s="2"/>
    </row>
    <row r="35" spans="1:13" ht="15.75">
      <c r="A35" s="159">
        <v>700</v>
      </c>
      <c r="B35" s="159"/>
      <c r="C35" s="159"/>
      <c r="D35" s="161" t="s">
        <v>27</v>
      </c>
      <c r="E35" s="162">
        <f>E36</f>
        <v>341597</v>
      </c>
      <c r="F35" s="162">
        <f>F36</f>
        <v>197205.01999999996</v>
      </c>
      <c r="G35" s="162">
        <f aca="true" t="shared" si="2" ref="G35:G43">(F35/E35)*100</f>
        <v>57.73031379081197</v>
      </c>
      <c r="H35" s="162">
        <f>H36</f>
        <v>176838.93999999997</v>
      </c>
      <c r="I35" s="162"/>
      <c r="J35" s="162">
        <f>J36</f>
        <v>20366.08</v>
      </c>
      <c r="K35" s="162"/>
      <c r="L35" s="157"/>
      <c r="M35" s="2"/>
    </row>
    <row r="36" spans="1:13" ht="18">
      <c r="A36" s="174"/>
      <c r="B36" s="174">
        <v>70005</v>
      </c>
      <c r="C36" s="174"/>
      <c r="D36" s="175" t="s">
        <v>28</v>
      </c>
      <c r="E36" s="94">
        <f>SUM(E37:E45)</f>
        <v>341597</v>
      </c>
      <c r="F36" s="94">
        <f>SUM(F37:F46)</f>
        <v>197205.01999999996</v>
      </c>
      <c r="G36" s="94">
        <f t="shared" si="2"/>
        <v>57.73031379081197</v>
      </c>
      <c r="H36" s="94">
        <f>SUM(H37:H46)</f>
        <v>176838.93999999997</v>
      </c>
      <c r="I36" s="94"/>
      <c r="J36" s="94">
        <f>SUM(J37:J45)</f>
        <v>20366.08</v>
      </c>
      <c r="K36" s="94"/>
      <c r="L36" s="38"/>
      <c r="M36" s="2"/>
    </row>
    <row r="37" spans="1:13" ht="30.75" customHeight="1">
      <c r="A37" s="174"/>
      <c r="B37" s="174"/>
      <c r="C37" s="179" t="s">
        <v>276</v>
      </c>
      <c r="D37" s="175" t="s">
        <v>277</v>
      </c>
      <c r="E37" s="94">
        <v>8895</v>
      </c>
      <c r="F37" s="94">
        <v>9763.63</v>
      </c>
      <c r="G37" s="94">
        <f t="shared" si="2"/>
        <v>109.7653738055087</v>
      </c>
      <c r="H37" s="94">
        <f>F37</f>
        <v>9763.63</v>
      </c>
      <c r="I37" s="94"/>
      <c r="J37" s="94"/>
      <c r="K37" s="94"/>
      <c r="L37" s="38"/>
      <c r="M37" s="2"/>
    </row>
    <row r="38" spans="1:13" ht="21">
      <c r="A38" s="171"/>
      <c r="B38" s="171"/>
      <c r="C38" s="173" t="s">
        <v>221</v>
      </c>
      <c r="D38" s="172" t="s">
        <v>222</v>
      </c>
      <c r="E38" s="91">
        <v>24459</v>
      </c>
      <c r="F38" s="91">
        <v>22709.71</v>
      </c>
      <c r="G38" s="94">
        <f t="shared" si="2"/>
        <v>92.84807228423075</v>
      </c>
      <c r="H38" s="91">
        <f>F38</f>
        <v>22709.71</v>
      </c>
      <c r="I38" s="91"/>
      <c r="J38" s="91"/>
      <c r="K38" s="91"/>
      <c r="L38" s="5"/>
      <c r="M38" s="2"/>
    </row>
    <row r="39" spans="1:13" ht="38.25" customHeight="1">
      <c r="A39" s="171"/>
      <c r="B39" s="171"/>
      <c r="C39" s="173" t="s">
        <v>238</v>
      </c>
      <c r="D39" s="172" t="s">
        <v>239</v>
      </c>
      <c r="E39" s="91">
        <v>263</v>
      </c>
      <c r="F39" s="91">
        <v>92.8</v>
      </c>
      <c r="G39" s="94">
        <f t="shared" si="2"/>
        <v>35.28517110266159</v>
      </c>
      <c r="H39" s="91">
        <f>F39</f>
        <v>92.8</v>
      </c>
      <c r="I39" s="91"/>
      <c r="J39" s="91"/>
      <c r="K39" s="91"/>
      <c r="L39" s="5"/>
      <c r="M39" s="2"/>
    </row>
    <row r="40" spans="1:13" ht="73.5">
      <c r="A40" s="171"/>
      <c r="B40" s="171"/>
      <c r="C40" s="171" t="s">
        <v>16</v>
      </c>
      <c r="D40" s="172" t="s">
        <v>219</v>
      </c>
      <c r="E40" s="91">
        <v>113389</v>
      </c>
      <c r="F40" s="91">
        <v>108732.12</v>
      </c>
      <c r="G40" s="94">
        <f t="shared" si="2"/>
        <v>95.89300549436011</v>
      </c>
      <c r="H40" s="91">
        <f>F40</f>
        <v>108732.12</v>
      </c>
      <c r="I40" s="91"/>
      <c r="J40" s="91"/>
      <c r="K40" s="91"/>
      <c r="L40" s="5"/>
      <c r="M40" s="2"/>
    </row>
    <row r="41" spans="1:13" ht="42" customHeight="1">
      <c r="A41" s="171"/>
      <c r="B41" s="171"/>
      <c r="C41" s="173" t="s">
        <v>294</v>
      </c>
      <c r="D41" s="172" t="s">
        <v>483</v>
      </c>
      <c r="E41" s="91">
        <v>0</v>
      </c>
      <c r="F41" s="91">
        <v>6932.75</v>
      </c>
      <c r="G41" s="94">
        <v>0</v>
      </c>
      <c r="H41" s="91"/>
      <c r="I41" s="91"/>
      <c r="J41" s="91">
        <f>F41</f>
        <v>6932.75</v>
      </c>
      <c r="K41" s="91"/>
      <c r="L41" s="5"/>
      <c r="M41" s="2"/>
    </row>
    <row r="42" spans="1:13" ht="42">
      <c r="A42" s="171"/>
      <c r="B42" s="171"/>
      <c r="C42" s="171" t="s">
        <v>29</v>
      </c>
      <c r="D42" s="172" t="s">
        <v>266</v>
      </c>
      <c r="E42" s="91">
        <v>163033</v>
      </c>
      <c r="F42" s="91">
        <v>13433.33</v>
      </c>
      <c r="G42" s="94">
        <f t="shared" si="2"/>
        <v>8.239638600774077</v>
      </c>
      <c r="H42" s="91"/>
      <c r="I42" s="91"/>
      <c r="J42" s="91">
        <f>F42</f>
        <v>13433.33</v>
      </c>
      <c r="K42" s="91"/>
      <c r="L42" s="5"/>
      <c r="M42" s="2"/>
    </row>
    <row r="43" spans="1:13" ht="15.75">
      <c r="A43" s="171"/>
      <c r="B43" s="171"/>
      <c r="C43" s="173" t="s">
        <v>21</v>
      </c>
      <c r="D43" s="172" t="s">
        <v>22</v>
      </c>
      <c r="E43" s="91">
        <v>31166</v>
      </c>
      <c r="F43" s="91">
        <v>32729.5</v>
      </c>
      <c r="G43" s="94">
        <f t="shared" si="2"/>
        <v>105.01668484887377</v>
      </c>
      <c r="H43" s="91">
        <f>F43</f>
        <v>32729.5</v>
      </c>
      <c r="I43" s="91"/>
      <c r="J43" s="91"/>
      <c r="K43" s="91"/>
      <c r="L43" s="5"/>
      <c r="M43" s="2"/>
    </row>
    <row r="44" spans="1:13" ht="12.75">
      <c r="A44" s="228"/>
      <c r="B44" s="228"/>
      <c r="C44" s="228" t="s">
        <v>23</v>
      </c>
      <c r="D44" s="229" t="s">
        <v>220</v>
      </c>
      <c r="E44" s="221">
        <v>392</v>
      </c>
      <c r="F44" s="221">
        <v>2589.77</v>
      </c>
      <c r="G44" s="221">
        <f>(F44/E44)*100</f>
        <v>660.655612244898</v>
      </c>
      <c r="H44" s="221">
        <f>F44</f>
        <v>2589.77</v>
      </c>
      <c r="I44" s="221"/>
      <c r="J44" s="221"/>
      <c r="K44" s="221"/>
      <c r="L44" s="224"/>
      <c r="M44" s="223"/>
    </row>
    <row r="45" spans="1:13" ht="12.75">
      <c r="A45" s="228"/>
      <c r="B45" s="228"/>
      <c r="C45" s="228"/>
      <c r="D45" s="229"/>
      <c r="E45" s="221"/>
      <c r="F45" s="221"/>
      <c r="G45" s="221"/>
      <c r="H45" s="221"/>
      <c r="I45" s="221"/>
      <c r="J45" s="221"/>
      <c r="K45" s="221"/>
      <c r="L45" s="224"/>
      <c r="M45" s="223"/>
    </row>
    <row r="46" spans="1:13" ht="24" customHeight="1">
      <c r="A46" s="171"/>
      <c r="B46" s="171"/>
      <c r="C46" s="173" t="s">
        <v>237</v>
      </c>
      <c r="D46" s="172" t="s">
        <v>236</v>
      </c>
      <c r="E46" s="91">
        <v>0</v>
      </c>
      <c r="F46" s="91">
        <v>221.41</v>
      </c>
      <c r="G46" s="91">
        <v>0</v>
      </c>
      <c r="H46" s="91">
        <f>F46</f>
        <v>221.41</v>
      </c>
      <c r="I46" s="91"/>
      <c r="J46" s="91"/>
      <c r="K46" s="91"/>
      <c r="L46" s="5"/>
      <c r="M46" s="4"/>
    </row>
    <row r="47" spans="1:13" s="7" customFormat="1" ht="24" customHeight="1">
      <c r="A47" s="176">
        <v>720</v>
      </c>
      <c r="B47" s="176"/>
      <c r="C47" s="180"/>
      <c r="D47" s="177" t="s">
        <v>438</v>
      </c>
      <c r="E47" s="92">
        <v>29568</v>
      </c>
      <c r="F47" s="92">
        <v>0</v>
      </c>
      <c r="G47" s="92">
        <v>0</v>
      </c>
      <c r="H47" s="92">
        <v>0</v>
      </c>
      <c r="I47" s="92">
        <v>0</v>
      </c>
      <c r="J47" s="92"/>
      <c r="K47" s="92"/>
      <c r="L47" s="157"/>
      <c r="M47" s="93"/>
    </row>
    <row r="48" spans="1:13" s="33" customFormat="1" ht="24" customHeight="1">
      <c r="A48" s="174"/>
      <c r="B48" s="174">
        <v>72095</v>
      </c>
      <c r="C48" s="179"/>
      <c r="D48" s="175" t="s">
        <v>439</v>
      </c>
      <c r="E48" s="94">
        <v>29568</v>
      </c>
      <c r="F48" s="94">
        <v>0</v>
      </c>
      <c r="G48" s="94">
        <v>0</v>
      </c>
      <c r="H48" s="94">
        <v>0</v>
      </c>
      <c r="I48" s="94">
        <v>0</v>
      </c>
      <c r="J48" s="94"/>
      <c r="K48" s="94"/>
      <c r="L48" s="38"/>
      <c r="M48" s="34"/>
    </row>
    <row r="49" spans="1:13" ht="88.5" customHeight="1">
      <c r="A49" s="171"/>
      <c r="B49" s="171"/>
      <c r="C49" s="173" t="s">
        <v>331</v>
      </c>
      <c r="D49" s="172" t="s">
        <v>332</v>
      </c>
      <c r="E49" s="91">
        <v>29568</v>
      </c>
      <c r="F49" s="91">
        <v>0</v>
      </c>
      <c r="G49" s="91">
        <v>0</v>
      </c>
      <c r="H49" s="91">
        <v>0</v>
      </c>
      <c r="I49" s="91">
        <v>0</v>
      </c>
      <c r="J49" s="91"/>
      <c r="K49" s="91"/>
      <c r="L49" s="5"/>
      <c r="M49" s="4"/>
    </row>
    <row r="50" spans="1:13" ht="20.25" customHeight="1">
      <c r="A50" s="159">
        <v>750</v>
      </c>
      <c r="B50" s="159"/>
      <c r="C50" s="159"/>
      <c r="D50" s="161" t="s">
        <v>30</v>
      </c>
      <c r="E50" s="162">
        <f>E51+E54+E57+E63+E61</f>
        <v>182803.8</v>
      </c>
      <c r="F50" s="162">
        <f>F51+F54+F57+F63+F61</f>
        <v>189783.12</v>
      </c>
      <c r="G50" s="162">
        <f aca="true" t="shared" si="3" ref="G50:G56">(F50/E50)*100</f>
        <v>103.81792938658825</v>
      </c>
      <c r="H50" s="162">
        <f>H51+H54+H57+H61+H63</f>
        <v>189783.12</v>
      </c>
      <c r="I50" s="162"/>
      <c r="J50" s="162"/>
      <c r="K50" s="162"/>
      <c r="L50" s="157"/>
      <c r="M50" s="2"/>
    </row>
    <row r="51" spans="1:13" ht="15.75">
      <c r="A51" s="174"/>
      <c r="B51" s="174">
        <v>75011</v>
      </c>
      <c r="C51" s="174"/>
      <c r="D51" s="175" t="s">
        <v>31</v>
      </c>
      <c r="E51" s="94">
        <f>E52+E53</f>
        <v>96163</v>
      </c>
      <c r="F51" s="94">
        <f>F52+F53</f>
        <v>96161.65</v>
      </c>
      <c r="G51" s="162">
        <f t="shared" si="3"/>
        <v>99.99859613364806</v>
      </c>
      <c r="H51" s="94">
        <f>H52+H53</f>
        <v>96161.65</v>
      </c>
      <c r="I51" s="94"/>
      <c r="J51" s="94"/>
      <c r="K51" s="94"/>
      <c r="L51" s="38"/>
      <c r="M51" s="2"/>
    </row>
    <row r="52" spans="1:13" ht="66.75" customHeight="1">
      <c r="A52" s="171"/>
      <c r="B52" s="171"/>
      <c r="C52" s="171">
        <v>2010</v>
      </c>
      <c r="D52" s="172" t="s">
        <v>272</v>
      </c>
      <c r="E52" s="91">
        <v>96157</v>
      </c>
      <c r="F52" s="91">
        <v>96157</v>
      </c>
      <c r="G52" s="162">
        <f t="shared" si="3"/>
        <v>100</v>
      </c>
      <c r="H52" s="91">
        <f>F52</f>
        <v>96157</v>
      </c>
      <c r="I52" s="91"/>
      <c r="J52" s="91"/>
      <c r="K52" s="91"/>
      <c r="L52" s="5"/>
      <c r="M52" s="2"/>
    </row>
    <row r="53" spans="1:13" ht="66.75" customHeight="1">
      <c r="A53" s="171"/>
      <c r="B53" s="171"/>
      <c r="C53" s="171">
        <v>2360</v>
      </c>
      <c r="D53" s="172" t="s">
        <v>270</v>
      </c>
      <c r="E53" s="91">
        <v>6</v>
      </c>
      <c r="F53" s="91">
        <v>4.65</v>
      </c>
      <c r="G53" s="162">
        <f t="shared" si="3"/>
        <v>77.5</v>
      </c>
      <c r="H53" s="91">
        <f>F53</f>
        <v>4.65</v>
      </c>
      <c r="I53" s="91"/>
      <c r="J53" s="91"/>
      <c r="K53" s="91"/>
      <c r="L53" s="5"/>
      <c r="M53" s="2"/>
    </row>
    <row r="54" spans="1:13" ht="21.75" customHeight="1">
      <c r="A54" s="174"/>
      <c r="B54" s="174">
        <v>75023</v>
      </c>
      <c r="C54" s="174"/>
      <c r="D54" s="175" t="s">
        <v>32</v>
      </c>
      <c r="E54" s="94">
        <f>SUM(E55:E56)</f>
        <v>19576.8</v>
      </c>
      <c r="F54" s="94">
        <f>SUM(F55:F56)</f>
        <v>24318.01</v>
      </c>
      <c r="G54" s="94">
        <f t="shared" si="3"/>
        <v>124.21851375097053</v>
      </c>
      <c r="H54" s="94">
        <f>H55+H56</f>
        <v>24318.01</v>
      </c>
      <c r="I54" s="94"/>
      <c r="J54" s="94"/>
      <c r="K54" s="94"/>
      <c r="L54" s="38"/>
      <c r="M54" s="2"/>
    </row>
    <row r="55" spans="1:13" ht="25.5" customHeight="1">
      <c r="A55" s="171"/>
      <c r="B55" s="171"/>
      <c r="C55" s="173" t="s">
        <v>237</v>
      </c>
      <c r="D55" s="172" t="s">
        <v>236</v>
      </c>
      <c r="E55" s="91">
        <v>0</v>
      </c>
      <c r="F55" s="91">
        <v>4741.21</v>
      </c>
      <c r="G55" s="91">
        <v>0</v>
      </c>
      <c r="H55" s="91">
        <f>F55</f>
        <v>4741.21</v>
      </c>
      <c r="I55" s="91"/>
      <c r="J55" s="91"/>
      <c r="K55" s="91"/>
      <c r="L55" s="5"/>
      <c r="M55" s="2"/>
    </row>
    <row r="56" spans="1:13" ht="44.25" customHeight="1">
      <c r="A56" s="171"/>
      <c r="B56" s="171"/>
      <c r="C56" s="173" t="s">
        <v>484</v>
      </c>
      <c r="D56" s="172" t="s">
        <v>485</v>
      </c>
      <c r="E56" s="91">
        <v>19576.8</v>
      </c>
      <c r="F56" s="91">
        <v>19576.8</v>
      </c>
      <c r="G56" s="91">
        <f t="shared" si="3"/>
        <v>100</v>
      </c>
      <c r="H56" s="91">
        <f>F56</f>
        <v>19576.8</v>
      </c>
      <c r="I56" s="91"/>
      <c r="J56" s="91"/>
      <c r="K56" s="91"/>
      <c r="L56" s="5"/>
      <c r="M56" s="2"/>
    </row>
    <row r="57" spans="1:13" ht="22.5" customHeight="1">
      <c r="A57" s="174"/>
      <c r="B57" s="174">
        <v>75075</v>
      </c>
      <c r="C57" s="174"/>
      <c r="D57" s="175" t="s">
        <v>33</v>
      </c>
      <c r="E57" s="94">
        <f>SUM(E58:E60)</f>
        <v>60454</v>
      </c>
      <c r="F57" s="94">
        <f>SUM(F58:F60)</f>
        <v>60454.71</v>
      </c>
      <c r="G57" s="94">
        <f>(F57/E57)*100</f>
        <v>100.00117444668672</v>
      </c>
      <c r="H57" s="94">
        <f>H58+H60</f>
        <v>60454.71</v>
      </c>
      <c r="I57" s="94"/>
      <c r="J57" s="94"/>
      <c r="K57" s="94"/>
      <c r="L57" s="38"/>
      <c r="M57" s="2"/>
    </row>
    <row r="58" spans="1:13" ht="12.75">
      <c r="A58" s="228"/>
      <c r="B58" s="228"/>
      <c r="C58" s="228" t="s">
        <v>21</v>
      </c>
      <c r="D58" s="229" t="s">
        <v>22</v>
      </c>
      <c r="E58" s="221">
        <v>46744</v>
      </c>
      <c r="F58" s="221">
        <v>46744.71</v>
      </c>
      <c r="G58" s="221">
        <f>(F58/E58)*100</f>
        <v>100.00151891151805</v>
      </c>
      <c r="H58" s="221">
        <f>F58</f>
        <v>46744.71</v>
      </c>
      <c r="I58" s="221"/>
      <c r="J58" s="221"/>
      <c r="K58" s="221"/>
      <c r="L58" s="224"/>
      <c r="M58" s="223"/>
    </row>
    <row r="59" spans="1:13" ht="12.75">
      <c r="A59" s="228"/>
      <c r="B59" s="228"/>
      <c r="C59" s="228"/>
      <c r="D59" s="229"/>
      <c r="E59" s="221"/>
      <c r="F59" s="221"/>
      <c r="G59" s="221"/>
      <c r="H59" s="221"/>
      <c r="I59" s="221"/>
      <c r="J59" s="221"/>
      <c r="K59" s="221"/>
      <c r="L59" s="224"/>
      <c r="M59" s="223"/>
    </row>
    <row r="60" spans="1:13" ht="31.5">
      <c r="A60" s="171"/>
      <c r="B60" s="171"/>
      <c r="C60" s="171" t="s">
        <v>34</v>
      </c>
      <c r="D60" s="172" t="s">
        <v>223</v>
      </c>
      <c r="E60" s="91">
        <v>13710</v>
      </c>
      <c r="F60" s="91">
        <v>13710</v>
      </c>
      <c r="G60" s="91">
        <f>(F60/E60)*100</f>
        <v>100</v>
      </c>
      <c r="H60" s="91">
        <f>F60</f>
        <v>13710</v>
      </c>
      <c r="I60" s="91"/>
      <c r="J60" s="91"/>
      <c r="K60" s="91"/>
      <c r="L60" s="5"/>
      <c r="M60" s="2"/>
    </row>
    <row r="61" spans="1:13" ht="18">
      <c r="A61" s="171"/>
      <c r="B61" s="174">
        <v>75085</v>
      </c>
      <c r="C61" s="174"/>
      <c r="D61" s="175" t="s">
        <v>240</v>
      </c>
      <c r="E61" s="94">
        <f>E62</f>
        <v>200</v>
      </c>
      <c r="F61" s="94">
        <f>F62</f>
        <v>206.75</v>
      </c>
      <c r="G61" s="94">
        <f>(F61/E61)*100</f>
        <v>103.375</v>
      </c>
      <c r="H61" s="94">
        <f>H62</f>
        <v>206.75</v>
      </c>
      <c r="I61" s="94"/>
      <c r="J61" s="91"/>
      <c r="K61" s="91"/>
      <c r="L61" s="5"/>
      <c r="M61" s="2"/>
    </row>
    <row r="62" spans="1:13" ht="15.75">
      <c r="A62" s="171"/>
      <c r="B62" s="171"/>
      <c r="C62" s="173" t="s">
        <v>23</v>
      </c>
      <c r="D62" s="172" t="s">
        <v>220</v>
      </c>
      <c r="E62" s="91">
        <v>200</v>
      </c>
      <c r="F62" s="91">
        <v>206.75</v>
      </c>
      <c r="G62" s="91">
        <f aca="true" t="shared" si="4" ref="G62:G70">(F62/E62)*100</f>
        <v>103.375</v>
      </c>
      <c r="H62" s="91">
        <f>F62</f>
        <v>206.75</v>
      </c>
      <c r="I62" s="91"/>
      <c r="J62" s="91"/>
      <c r="K62" s="91"/>
      <c r="L62" s="5"/>
      <c r="M62" s="2"/>
    </row>
    <row r="63" spans="1:13" s="33" customFormat="1" ht="15.75">
      <c r="A63" s="174"/>
      <c r="B63" s="174">
        <v>75095</v>
      </c>
      <c r="C63" s="174"/>
      <c r="D63" s="175" t="s">
        <v>15</v>
      </c>
      <c r="E63" s="94">
        <f>SUM(E64:E64)</f>
        <v>6410</v>
      </c>
      <c r="F63" s="94">
        <f>SUM(F64:F64)</f>
        <v>8642</v>
      </c>
      <c r="G63" s="91">
        <f t="shared" si="4"/>
        <v>134.82059282371296</v>
      </c>
      <c r="H63" s="94">
        <f>F63</f>
        <v>8642</v>
      </c>
      <c r="I63" s="94"/>
      <c r="J63" s="94"/>
      <c r="K63" s="94"/>
      <c r="L63" s="38"/>
      <c r="M63" s="32"/>
    </row>
    <row r="64" spans="1:13" ht="31.5" customHeight="1">
      <c r="A64" s="171"/>
      <c r="B64" s="171"/>
      <c r="C64" s="173" t="s">
        <v>238</v>
      </c>
      <c r="D64" s="172" t="s">
        <v>239</v>
      </c>
      <c r="E64" s="91">
        <v>6410</v>
      </c>
      <c r="F64" s="91">
        <v>8642</v>
      </c>
      <c r="G64" s="91">
        <f t="shared" si="4"/>
        <v>134.82059282371296</v>
      </c>
      <c r="H64" s="91">
        <f>F64</f>
        <v>8642</v>
      </c>
      <c r="I64" s="91"/>
      <c r="J64" s="91"/>
      <c r="K64" s="91"/>
      <c r="L64" s="5"/>
      <c r="M64" s="2"/>
    </row>
    <row r="65" spans="1:13" ht="42">
      <c r="A65" s="181">
        <v>751</v>
      </c>
      <c r="B65" s="181"/>
      <c r="C65" s="181"/>
      <c r="D65" s="182" t="s">
        <v>35</v>
      </c>
      <c r="E65" s="183">
        <f>E66+E70+E68+E72</f>
        <v>65195</v>
      </c>
      <c r="F65" s="183">
        <f>F66+F70+F68+F72</f>
        <v>64845</v>
      </c>
      <c r="G65" s="183">
        <f t="shared" si="4"/>
        <v>99.46314901449497</v>
      </c>
      <c r="H65" s="183">
        <f>H66+H70+H68+H72</f>
        <v>64845</v>
      </c>
      <c r="I65" s="183"/>
      <c r="J65" s="183"/>
      <c r="K65" s="183"/>
      <c r="L65" s="157"/>
      <c r="M65" s="2"/>
    </row>
    <row r="66" spans="1:13" ht="27">
      <c r="A66" s="174"/>
      <c r="B66" s="174">
        <v>75101</v>
      </c>
      <c r="C66" s="174"/>
      <c r="D66" s="175" t="s">
        <v>36</v>
      </c>
      <c r="E66" s="94">
        <f>E67</f>
        <v>1581</v>
      </c>
      <c r="F66" s="94">
        <f>F67</f>
        <v>1581</v>
      </c>
      <c r="G66" s="94">
        <f t="shared" si="4"/>
        <v>100</v>
      </c>
      <c r="H66" s="94">
        <f>H67</f>
        <v>1581</v>
      </c>
      <c r="I66" s="94"/>
      <c r="J66" s="94"/>
      <c r="K66" s="94"/>
      <c r="L66" s="38"/>
      <c r="M66" s="2"/>
    </row>
    <row r="67" spans="1:13" ht="61.5" customHeight="1">
      <c r="A67" s="171"/>
      <c r="B67" s="171"/>
      <c r="C67" s="171">
        <v>2010</v>
      </c>
      <c r="D67" s="172" t="s">
        <v>271</v>
      </c>
      <c r="E67" s="91">
        <v>1581</v>
      </c>
      <c r="F67" s="91">
        <v>1581</v>
      </c>
      <c r="G67" s="91">
        <f t="shared" si="4"/>
        <v>100</v>
      </c>
      <c r="H67" s="91">
        <f>F67</f>
        <v>1581</v>
      </c>
      <c r="I67" s="91"/>
      <c r="J67" s="91"/>
      <c r="K67" s="91"/>
      <c r="L67" s="5"/>
      <c r="M67" s="2"/>
    </row>
    <row r="68" spans="1:13" s="33" customFormat="1" ht="27" customHeight="1">
      <c r="A68" s="174"/>
      <c r="B68" s="174">
        <v>75108</v>
      </c>
      <c r="C68" s="174"/>
      <c r="D68" s="175" t="s">
        <v>440</v>
      </c>
      <c r="E68" s="94">
        <v>27358</v>
      </c>
      <c r="F68" s="94">
        <v>27008</v>
      </c>
      <c r="G68" s="91">
        <f t="shared" si="4"/>
        <v>98.72066671540317</v>
      </c>
      <c r="H68" s="91">
        <f>H69</f>
        <v>27008</v>
      </c>
      <c r="I68" s="94"/>
      <c r="J68" s="94"/>
      <c r="K68" s="94"/>
      <c r="L68" s="38"/>
      <c r="M68" s="32"/>
    </row>
    <row r="69" spans="1:13" ht="61.5" customHeight="1">
      <c r="A69" s="171"/>
      <c r="B69" s="171"/>
      <c r="C69" s="171">
        <v>2010</v>
      </c>
      <c r="D69" s="172" t="s">
        <v>271</v>
      </c>
      <c r="E69" s="91">
        <v>27358</v>
      </c>
      <c r="F69" s="91">
        <v>27008</v>
      </c>
      <c r="G69" s="91">
        <f t="shared" si="4"/>
        <v>98.72066671540317</v>
      </c>
      <c r="H69" s="91">
        <f>F69</f>
        <v>27008</v>
      </c>
      <c r="I69" s="91"/>
      <c r="J69" s="91"/>
      <c r="K69" s="91"/>
      <c r="L69" s="5"/>
      <c r="M69" s="2"/>
    </row>
    <row r="70" spans="1:13" s="33" customFormat="1" ht="61.5" customHeight="1">
      <c r="A70" s="174"/>
      <c r="B70" s="174">
        <v>75109</v>
      </c>
      <c r="C70" s="174"/>
      <c r="D70" s="175" t="s">
        <v>333</v>
      </c>
      <c r="E70" s="94">
        <v>9623</v>
      </c>
      <c r="F70" s="94">
        <v>9623</v>
      </c>
      <c r="G70" s="94">
        <f t="shared" si="4"/>
        <v>100</v>
      </c>
      <c r="H70" s="94">
        <f>H71</f>
        <v>9623</v>
      </c>
      <c r="I70" s="94"/>
      <c r="J70" s="94"/>
      <c r="K70" s="94"/>
      <c r="L70" s="38"/>
      <c r="M70" s="32"/>
    </row>
    <row r="71" spans="1:13" ht="61.5" customHeight="1">
      <c r="A71" s="171"/>
      <c r="B71" s="171"/>
      <c r="C71" s="171">
        <v>2010</v>
      </c>
      <c r="D71" s="172" t="s">
        <v>271</v>
      </c>
      <c r="E71" s="91">
        <v>9623</v>
      </c>
      <c r="F71" s="91">
        <v>9623</v>
      </c>
      <c r="G71" s="91">
        <f aca="true" t="shared" si="5" ref="G71:G82">(F71/E71)*100</f>
        <v>100</v>
      </c>
      <c r="H71" s="91">
        <f>F71</f>
        <v>9623</v>
      </c>
      <c r="I71" s="91"/>
      <c r="J71" s="91"/>
      <c r="K71" s="91"/>
      <c r="L71" s="5"/>
      <c r="M71" s="2"/>
    </row>
    <row r="72" spans="1:13" s="33" customFormat="1" ht="21.75" customHeight="1">
      <c r="A72" s="174"/>
      <c r="B72" s="174">
        <v>75113</v>
      </c>
      <c r="C72" s="174"/>
      <c r="D72" s="175" t="s">
        <v>441</v>
      </c>
      <c r="E72" s="94">
        <v>26633</v>
      </c>
      <c r="F72" s="94">
        <v>26633</v>
      </c>
      <c r="G72" s="94">
        <f t="shared" si="5"/>
        <v>100</v>
      </c>
      <c r="H72" s="94">
        <f>H73</f>
        <v>26633</v>
      </c>
      <c r="I72" s="94"/>
      <c r="J72" s="94"/>
      <c r="K72" s="94"/>
      <c r="L72" s="38"/>
      <c r="M72" s="32"/>
    </row>
    <row r="73" spans="1:13" ht="60" customHeight="1">
      <c r="A73" s="171"/>
      <c r="B73" s="171"/>
      <c r="C73" s="171">
        <v>2010</v>
      </c>
      <c r="D73" s="172" t="s">
        <v>271</v>
      </c>
      <c r="E73" s="91">
        <v>26633</v>
      </c>
      <c r="F73" s="91">
        <v>26633</v>
      </c>
      <c r="G73" s="91">
        <f t="shared" si="5"/>
        <v>100</v>
      </c>
      <c r="H73" s="91">
        <f>F73</f>
        <v>26633</v>
      </c>
      <c r="I73" s="91"/>
      <c r="J73" s="91"/>
      <c r="K73" s="91"/>
      <c r="L73" s="5"/>
      <c r="M73" s="2"/>
    </row>
    <row r="74" spans="1:13" s="7" customFormat="1" ht="21">
      <c r="A74" s="176">
        <v>754</v>
      </c>
      <c r="B74" s="176"/>
      <c r="C74" s="176"/>
      <c r="D74" s="177" t="s">
        <v>242</v>
      </c>
      <c r="E74" s="92">
        <f>E75</f>
        <v>12000</v>
      </c>
      <c r="F74" s="92">
        <f>F75</f>
        <v>12000</v>
      </c>
      <c r="G74" s="92">
        <f t="shared" si="5"/>
        <v>100</v>
      </c>
      <c r="H74" s="92">
        <f>H75</f>
        <v>12000</v>
      </c>
      <c r="I74" s="92"/>
      <c r="J74" s="92"/>
      <c r="K74" s="92"/>
      <c r="L74" s="157"/>
      <c r="M74" s="95"/>
    </row>
    <row r="75" spans="1:13" s="33" customFormat="1" ht="15.75">
      <c r="A75" s="174"/>
      <c r="B75" s="174">
        <v>75412</v>
      </c>
      <c r="C75" s="174"/>
      <c r="D75" s="175" t="s">
        <v>241</v>
      </c>
      <c r="E75" s="94">
        <f>SUM(E76:E76)</f>
        <v>12000</v>
      </c>
      <c r="F75" s="94">
        <f>SUM(F76:F76)</f>
        <v>12000</v>
      </c>
      <c r="G75" s="94">
        <f t="shared" si="5"/>
        <v>100</v>
      </c>
      <c r="H75" s="94">
        <f>SUM(H76:H76)</f>
        <v>12000</v>
      </c>
      <c r="I75" s="94"/>
      <c r="J75" s="94"/>
      <c r="K75" s="94"/>
      <c r="L75" s="38"/>
      <c r="M75" s="32"/>
    </row>
    <row r="76" spans="1:13" ht="52.5">
      <c r="A76" s="176"/>
      <c r="B76" s="171"/>
      <c r="C76" s="173" t="s">
        <v>295</v>
      </c>
      <c r="D76" s="172" t="s">
        <v>300</v>
      </c>
      <c r="E76" s="91">
        <v>12000</v>
      </c>
      <c r="F76" s="91">
        <v>12000</v>
      </c>
      <c r="G76" s="91">
        <f t="shared" si="5"/>
        <v>100</v>
      </c>
      <c r="H76" s="91">
        <f>F76</f>
        <v>12000</v>
      </c>
      <c r="I76" s="91"/>
      <c r="J76" s="91"/>
      <c r="K76" s="91"/>
      <c r="L76" s="5"/>
      <c r="M76" s="2"/>
    </row>
    <row r="77" spans="1:13" ht="52.5">
      <c r="A77" s="181">
        <v>756</v>
      </c>
      <c r="B77" s="181"/>
      <c r="C77" s="184"/>
      <c r="D77" s="182" t="s">
        <v>204</v>
      </c>
      <c r="E77" s="183">
        <f>E78+E80+E89+E100+E105</f>
        <v>10505329</v>
      </c>
      <c r="F77" s="183">
        <f>F78+F80+F89+F100+F105</f>
        <v>10600974.58</v>
      </c>
      <c r="G77" s="183">
        <f t="shared" si="5"/>
        <v>100.91044821156959</v>
      </c>
      <c r="H77" s="183">
        <f>H78+H80+H89+H100+H105</f>
        <v>10600974.58</v>
      </c>
      <c r="I77" s="183"/>
      <c r="J77" s="183"/>
      <c r="K77" s="183"/>
      <c r="L77" s="157"/>
      <c r="M77" s="2"/>
    </row>
    <row r="78" spans="1:13" ht="18">
      <c r="A78" s="174"/>
      <c r="B78" s="174">
        <v>75601</v>
      </c>
      <c r="C78" s="174"/>
      <c r="D78" s="175" t="s">
        <v>37</v>
      </c>
      <c r="E78" s="94">
        <f>E79</f>
        <v>26806</v>
      </c>
      <c r="F78" s="94">
        <f>F79</f>
        <v>26675.06</v>
      </c>
      <c r="G78" s="91">
        <f t="shared" si="5"/>
        <v>99.51152727001417</v>
      </c>
      <c r="H78" s="94">
        <f>H79</f>
        <v>26675.06</v>
      </c>
      <c r="I78" s="94"/>
      <c r="J78" s="94"/>
      <c r="K78" s="94"/>
      <c r="L78" s="38"/>
      <c r="M78" s="2"/>
    </row>
    <row r="79" spans="1:13" ht="31.5">
      <c r="A79" s="171"/>
      <c r="B79" s="171"/>
      <c r="C79" s="171" t="s">
        <v>38</v>
      </c>
      <c r="D79" s="172" t="s">
        <v>267</v>
      </c>
      <c r="E79" s="91">
        <v>26806</v>
      </c>
      <c r="F79" s="91">
        <v>26675.06</v>
      </c>
      <c r="G79" s="91">
        <f t="shared" si="5"/>
        <v>99.51152727001417</v>
      </c>
      <c r="H79" s="91">
        <f>F79</f>
        <v>26675.06</v>
      </c>
      <c r="I79" s="91"/>
      <c r="J79" s="91"/>
      <c r="K79" s="91"/>
      <c r="L79" s="5"/>
      <c r="M79" s="2"/>
    </row>
    <row r="80" spans="1:13" ht="45">
      <c r="A80" s="174"/>
      <c r="B80" s="174">
        <v>75615</v>
      </c>
      <c r="C80" s="174"/>
      <c r="D80" s="175" t="s">
        <v>40</v>
      </c>
      <c r="E80" s="94">
        <f>SUM(E81:E88)</f>
        <v>2742679</v>
      </c>
      <c r="F80" s="94">
        <f>SUM(F81:F88)</f>
        <v>2820845.7399999998</v>
      </c>
      <c r="G80" s="94">
        <f t="shared" si="5"/>
        <v>102.85001416498247</v>
      </c>
      <c r="H80" s="94">
        <f>SUM(H81:H88)</f>
        <v>2820845.7399999998</v>
      </c>
      <c r="I80" s="94"/>
      <c r="J80" s="94"/>
      <c r="K80" s="94"/>
      <c r="L80" s="38"/>
      <c r="M80" s="2"/>
    </row>
    <row r="81" spans="1:13" ht="21">
      <c r="A81" s="171"/>
      <c r="B81" s="171"/>
      <c r="C81" s="171" t="s">
        <v>41</v>
      </c>
      <c r="D81" s="172" t="s">
        <v>225</v>
      </c>
      <c r="E81" s="91">
        <v>2456729</v>
      </c>
      <c r="F81" s="91">
        <v>2506097.88</v>
      </c>
      <c r="G81" s="91">
        <f t="shared" si="5"/>
        <v>102.00953707144744</v>
      </c>
      <c r="H81" s="91">
        <f>F81</f>
        <v>2506097.88</v>
      </c>
      <c r="I81" s="91"/>
      <c r="J81" s="91"/>
      <c r="K81" s="91"/>
      <c r="L81" s="5"/>
      <c r="M81" s="2"/>
    </row>
    <row r="82" spans="1:13" ht="12.75">
      <c r="A82" s="228"/>
      <c r="B82" s="228"/>
      <c r="C82" s="228" t="s">
        <v>42</v>
      </c>
      <c r="D82" s="229" t="s">
        <v>226</v>
      </c>
      <c r="E82" s="221">
        <v>3788</v>
      </c>
      <c r="F82" s="221">
        <v>4098.1</v>
      </c>
      <c r="G82" s="221">
        <f t="shared" si="5"/>
        <v>108.18637803590285</v>
      </c>
      <c r="H82" s="221">
        <f>F82</f>
        <v>4098.1</v>
      </c>
      <c r="I82" s="221"/>
      <c r="J82" s="221"/>
      <c r="K82" s="221"/>
      <c r="L82" s="224"/>
      <c r="M82" s="223"/>
    </row>
    <row r="83" spans="1:13" ht="9" customHeight="1">
      <c r="A83" s="228"/>
      <c r="B83" s="228"/>
      <c r="C83" s="228"/>
      <c r="D83" s="229"/>
      <c r="E83" s="221"/>
      <c r="F83" s="221"/>
      <c r="G83" s="221"/>
      <c r="H83" s="221"/>
      <c r="I83" s="221"/>
      <c r="J83" s="221"/>
      <c r="K83" s="221"/>
      <c r="L83" s="224"/>
      <c r="M83" s="223"/>
    </row>
    <row r="84" spans="1:13" ht="12.75">
      <c r="A84" s="228"/>
      <c r="B84" s="228"/>
      <c r="C84" s="228" t="s">
        <v>43</v>
      </c>
      <c r="D84" s="229" t="s">
        <v>227</v>
      </c>
      <c r="E84" s="221">
        <v>10803</v>
      </c>
      <c r="F84" s="221">
        <v>10744</v>
      </c>
      <c r="G84" s="221">
        <f>(F84/E84)*100</f>
        <v>99.4538554105341</v>
      </c>
      <c r="H84" s="221">
        <f>F84</f>
        <v>10744</v>
      </c>
      <c r="I84" s="221"/>
      <c r="J84" s="221"/>
      <c r="K84" s="221"/>
      <c r="L84" s="224"/>
      <c r="M84" s="223"/>
    </row>
    <row r="85" spans="1:13" ht="6.75" customHeight="1">
      <c r="A85" s="228"/>
      <c r="B85" s="228"/>
      <c r="C85" s="228"/>
      <c r="D85" s="229"/>
      <c r="E85" s="221"/>
      <c r="F85" s="221"/>
      <c r="G85" s="221"/>
      <c r="H85" s="221"/>
      <c r="I85" s="221"/>
      <c r="J85" s="221"/>
      <c r="K85" s="221"/>
      <c r="L85" s="224"/>
      <c r="M85" s="223"/>
    </row>
    <row r="86" spans="1:13" ht="21">
      <c r="A86" s="171"/>
      <c r="B86" s="171"/>
      <c r="C86" s="171" t="s">
        <v>44</v>
      </c>
      <c r="D86" s="172" t="s">
        <v>228</v>
      </c>
      <c r="E86" s="91">
        <v>227289</v>
      </c>
      <c r="F86" s="91">
        <v>253516.13</v>
      </c>
      <c r="G86" s="91">
        <f aca="true" t="shared" si="6" ref="G86:G91">(F86/E86)*100</f>
        <v>111.53911099965244</v>
      </c>
      <c r="H86" s="91">
        <f>F86</f>
        <v>253516.13</v>
      </c>
      <c r="I86" s="91"/>
      <c r="J86" s="91"/>
      <c r="K86" s="91"/>
      <c r="L86" s="5"/>
      <c r="M86" s="2"/>
    </row>
    <row r="87" spans="1:13" ht="21">
      <c r="A87" s="171"/>
      <c r="B87" s="171"/>
      <c r="C87" s="171" t="s">
        <v>45</v>
      </c>
      <c r="D87" s="172" t="s">
        <v>229</v>
      </c>
      <c r="E87" s="91">
        <v>32480</v>
      </c>
      <c r="F87" s="91">
        <v>32614</v>
      </c>
      <c r="G87" s="91">
        <f t="shared" si="6"/>
        <v>100.41256157635468</v>
      </c>
      <c r="H87" s="91">
        <f>F87</f>
        <v>32614</v>
      </c>
      <c r="I87" s="91"/>
      <c r="J87" s="91"/>
      <c r="K87" s="91"/>
      <c r="L87" s="5"/>
      <c r="M87" s="2"/>
    </row>
    <row r="88" spans="1:13" ht="31.5">
      <c r="A88" s="171"/>
      <c r="B88" s="171"/>
      <c r="C88" s="171" t="s">
        <v>39</v>
      </c>
      <c r="D88" s="172" t="s">
        <v>224</v>
      </c>
      <c r="E88" s="91">
        <v>11590</v>
      </c>
      <c r="F88" s="91">
        <v>13775.63</v>
      </c>
      <c r="G88" s="91">
        <f t="shared" si="6"/>
        <v>118.8578947368421</v>
      </c>
      <c r="H88" s="91">
        <f>F88</f>
        <v>13775.63</v>
      </c>
      <c r="I88" s="91"/>
      <c r="J88" s="91"/>
      <c r="K88" s="91"/>
      <c r="L88" s="5"/>
      <c r="M88" s="2"/>
    </row>
    <row r="89" spans="1:13" ht="48.75" customHeight="1">
      <c r="A89" s="174"/>
      <c r="B89" s="174">
        <v>75616</v>
      </c>
      <c r="C89" s="174"/>
      <c r="D89" s="175" t="s">
        <v>46</v>
      </c>
      <c r="E89" s="94">
        <f>SUM(E90:E99)</f>
        <v>3076227</v>
      </c>
      <c r="F89" s="94">
        <f>SUM(F90:F99)</f>
        <v>3045848.1799999997</v>
      </c>
      <c r="G89" s="91">
        <f t="shared" si="6"/>
        <v>99.01246494488215</v>
      </c>
      <c r="H89" s="94">
        <f>SUM(H90:H99)</f>
        <v>3045848.1799999997</v>
      </c>
      <c r="I89" s="94"/>
      <c r="J89" s="94"/>
      <c r="K89" s="94"/>
      <c r="L89" s="38"/>
      <c r="M89" s="2"/>
    </row>
    <row r="90" spans="1:13" ht="21">
      <c r="A90" s="171"/>
      <c r="B90" s="171"/>
      <c r="C90" s="171" t="s">
        <v>41</v>
      </c>
      <c r="D90" s="172" t="s">
        <v>225</v>
      </c>
      <c r="E90" s="91">
        <v>429989</v>
      </c>
      <c r="F90" s="91">
        <v>493010.1</v>
      </c>
      <c r="G90" s="91">
        <f t="shared" si="6"/>
        <v>114.65644469974812</v>
      </c>
      <c r="H90" s="91">
        <f>F90</f>
        <v>493010.1</v>
      </c>
      <c r="I90" s="91"/>
      <c r="J90" s="91"/>
      <c r="K90" s="91"/>
      <c r="L90" s="5"/>
      <c r="M90" s="2"/>
    </row>
    <row r="91" spans="1:13" ht="12.75">
      <c r="A91" s="228"/>
      <c r="B91" s="228"/>
      <c r="C91" s="228" t="s">
        <v>42</v>
      </c>
      <c r="D91" s="229" t="s">
        <v>226</v>
      </c>
      <c r="E91" s="221">
        <v>1752275</v>
      </c>
      <c r="F91" s="221">
        <v>1649869.8</v>
      </c>
      <c r="G91" s="221">
        <f t="shared" si="6"/>
        <v>94.15587165256595</v>
      </c>
      <c r="H91" s="221">
        <f>F91</f>
        <v>1649869.8</v>
      </c>
      <c r="I91" s="221"/>
      <c r="J91" s="221"/>
      <c r="K91" s="221"/>
      <c r="L91" s="224"/>
      <c r="M91" s="223"/>
    </row>
    <row r="92" spans="1:13" ht="12.75">
      <c r="A92" s="228"/>
      <c r="B92" s="228"/>
      <c r="C92" s="228"/>
      <c r="D92" s="229"/>
      <c r="E92" s="221"/>
      <c r="F92" s="221"/>
      <c r="G92" s="221"/>
      <c r="H92" s="221"/>
      <c r="I92" s="221"/>
      <c r="J92" s="221"/>
      <c r="K92" s="221"/>
      <c r="L92" s="224"/>
      <c r="M92" s="223"/>
    </row>
    <row r="93" spans="1:13" ht="12.75" hidden="1">
      <c r="A93" s="228"/>
      <c r="B93" s="228"/>
      <c r="C93" s="228" t="s">
        <v>43</v>
      </c>
      <c r="D93" s="229" t="s">
        <v>227</v>
      </c>
      <c r="E93" s="221">
        <v>14423</v>
      </c>
      <c r="F93" s="221">
        <v>13619.65</v>
      </c>
      <c r="G93" s="221">
        <f>(F93/E93)*100</f>
        <v>94.43007696041046</v>
      </c>
      <c r="H93" s="221">
        <f>F93</f>
        <v>13619.65</v>
      </c>
      <c r="I93" s="221"/>
      <c r="J93" s="221"/>
      <c r="K93" s="221"/>
      <c r="L93" s="224"/>
      <c r="M93" s="223"/>
    </row>
    <row r="94" spans="1:13" ht="12.75">
      <c r="A94" s="228"/>
      <c r="B94" s="228"/>
      <c r="C94" s="228"/>
      <c r="D94" s="229"/>
      <c r="E94" s="221"/>
      <c r="F94" s="221"/>
      <c r="G94" s="221"/>
      <c r="H94" s="221"/>
      <c r="I94" s="221"/>
      <c r="J94" s="221"/>
      <c r="K94" s="221"/>
      <c r="L94" s="224"/>
      <c r="M94" s="223"/>
    </row>
    <row r="95" spans="1:13" ht="21">
      <c r="A95" s="171"/>
      <c r="B95" s="171"/>
      <c r="C95" s="171" t="s">
        <v>44</v>
      </c>
      <c r="D95" s="172" t="s">
        <v>228</v>
      </c>
      <c r="E95" s="91">
        <v>622653</v>
      </c>
      <c r="F95" s="91">
        <v>622724.35</v>
      </c>
      <c r="G95" s="91">
        <f aca="true" t="shared" si="7" ref="G95:G108">(F95/E95)*100</f>
        <v>100.01145903095303</v>
      </c>
      <c r="H95" s="91">
        <f>F95</f>
        <v>622724.35</v>
      </c>
      <c r="I95" s="91"/>
      <c r="J95" s="91"/>
      <c r="K95" s="91"/>
      <c r="L95" s="5"/>
      <c r="M95" s="2"/>
    </row>
    <row r="96" spans="1:13" ht="21">
      <c r="A96" s="171"/>
      <c r="B96" s="171"/>
      <c r="C96" s="171" t="s">
        <v>47</v>
      </c>
      <c r="D96" s="172" t="s">
        <v>230</v>
      </c>
      <c r="E96" s="91">
        <v>39738</v>
      </c>
      <c r="F96" s="91">
        <v>19847.75</v>
      </c>
      <c r="G96" s="91">
        <f t="shared" si="7"/>
        <v>49.94652473702753</v>
      </c>
      <c r="H96" s="91">
        <f>F96</f>
        <v>19847.75</v>
      </c>
      <c r="I96" s="91"/>
      <c r="J96" s="91"/>
      <c r="K96" s="91"/>
      <c r="L96" s="5"/>
      <c r="M96" s="2"/>
    </row>
    <row r="97" spans="1:13" ht="15.75">
      <c r="A97" s="171"/>
      <c r="B97" s="171"/>
      <c r="C97" s="171" t="s">
        <v>48</v>
      </c>
      <c r="D97" s="172" t="s">
        <v>49</v>
      </c>
      <c r="E97" s="91">
        <v>16761</v>
      </c>
      <c r="F97" s="91">
        <v>19835</v>
      </c>
      <c r="G97" s="91">
        <f t="shared" si="7"/>
        <v>118.34019449913488</v>
      </c>
      <c r="H97" s="91">
        <f>F97</f>
        <v>19835</v>
      </c>
      <c r="I97" s="91"/>
      <c r="J97" s="91"/>
      <c r="K97" s="91"/>
      <c r="L97" s="5"/>
      <c r="M97" s="2"/>
    </row>
    <row r="98" spans="1:13" ht="21">
      <c r="A98" s="171"/>
      <c r="B98" s="171"/>
      <c r="C98" s="171" t="s">
        <v>45</v>
      </c>
      <c r="D98" s="172" t="s">
        <v>229</v>
      </c>
      <c r="E98" s="91">
        <v>190809</v>
      </c>
      <c r="F98" s="91">
        <v>216374.46</v>
      </c>
      <c r="G98" s="91">
        <f t="shared" si="7"/>
        <v>113.39845604767069</v>
      </c>
      <c r="H98" s="91">
        <f>F98</f>
        <v>216374.46</v>
      </c>
      <c r="I98" s="91"/>
      <c r="J98" s="91"/>
      <c r="K98" s="91"/>
      <c r="L98" s="5"/>
      <c r="M98" s="2"/>
    </row>
    <row r="99" spans="1:13" ht="31.5">
      <c r="A99" s="171"/>
      <c r="B99" s="171"/>
      <c r="C99" s="171" t="s">
        <v>39</v>
      </c>
      <c r="D99" s="172" t="s">
        <v>224</v>
      </c>
      <c r="E99" s="91">
        <v>9579</v>
      </c>
      <c r="F99" s="91">
        <v>10567.07</v>
      </c>
      <c r="G99" s="91">
        <f t="shared" si="7"/>
        <v>110.31495980791316</v>
      </c>
      <c r="H99" s="91">
        <f>F99</f>
        <v>10567.07</v>
      </c>
      <c r="I99" s="91"/>
      <c r="J99" s="91"/>
      <c r="K99" s="91"/>
      <c r="L99" s="5"/>
      <c r="M99" s="3"/>
    </row>
    <row r="100" spans="1:13" ht="32.25" customHeight="1">
      <c r="A100" s="174"/>
      <c r="B100" s="174">
        <v>75618</v>
      </c>
      <c r="C100" s="174"/>
      <c r="D100" s="175" t="s">
        <v>50</v>
      </c>
      <c r="E100" s="94">
        <f>SUM(E101:E104)</f>
        <v>140263</v>
      </c>
      <c r="F100" s="94">
        <f>SUM(F101:F104)</f>
        <v>139600.65</v>
      </c>
      <c r="G100" s="94">
        <f t="shared" si="7"/>
        <v>99.52777995622509</v>
      </c>
      <c r="H100" s="94">
        <f>SUM(H101:H104)</f>
        <v>139600.65</v>
      </c>
      <c r="I100" s="94"/>
      <c r="J100" s="94"/>
      <c r="K100" s="94"/>
      <c r="L100" s="38"/>
      <c r="M100" s="2"/>
    </row>
    <row r="101" spans="1:13" ht="15.75">
      <c r="A101" s="171"/>
      <c r="B101" s="171"/>
      <c r="C101" s="171" t="s">
        <v>51</v>
      </c>
      <c r="D101" s="172" t="s">
        <v>52</v>
      </c>
      <c r="E101" s="91">
        <v>35201</v>
      </c>
      <c r="F101" s="91">
        <v>30319</v>
      </c>
      <c r="G101" s="94">
        <f t="shared" si="7"/>
        <v>86.13107582170962</v>
      </c>
      <c r="H101" s="91">
        <f>F101</f>
        <v>30319</v>
      </c>
      <c r="I101" s="91"/>
      <c r="J101" s="91"/>
      <c r="K101" s="91"/>
      <c r="L101" s="5"/>
      <c r="M101" s="2"/>
    </row>
    <row r="102" spans="1:13" ht="21">
      <c r="A102" s="171"/>
      <c r="B102" s="171"/>
      <c r="C102" s="171" t="s">
        <v>53</v>
      </c>
      <c r="D102" s="172" t="s">
        <v>212</v>
      </c>
      <c r="E102" s="91">
        <v>94455</v>
      </c>
      <c r="F102" s="91">
        <v>98848.9</v>
      </c>
      <c r="G102" s="94">
        <f t="shared" si="7"/>
        <v>104.65184479381715</v>
      </c>
      <c r="H102" s="91">
        <f>F102</f>
        <v>98848.9</v>
      </c>
      <c r="I102" s="91"/>
      <c r="J102" s="91"/>
      <c r="K102" s="91"/>
      <c r="L102" s="5"/>
      <c r="M102" s="2"/>
    </row>
    <row r="103" spans="1:13" ht="42">
      <c r="A103" s="171"/>
      <c r="B103" s="171"/>
      <c r="C103" s="173" t="s">
        <v>54</v>
      </c>
      <c r="D103" s="172" t="s">
        <v>243</v>
      </c>
      <c r="E103" s="91">
        <v>10298</v>
      </c>
      <c r="F103" s="91">
        <v>10432.75</v>
      </c>
      <c r="G103" s="94">
        <f t="shared" si="7"/>
        <v>101.3085065061177</v>
      </c>
      <c r="H103" s="91">
        <f>F103</f>
        <v>10432.75</v>
      </c>
      <c r="I103" s="91"/>
      <c r="J103" s="91"/>
      <c r="K103" s="91"/>
      <c r="L103" s="5"/>
      <c r="M103" s="2"/>
    </row>
    <row r="104" spans="1:13" ht="21">
      <c r="A104" s="171"/>
      <c r="B104" s="171"/>
      <c r="C104" s="173" t="s">
        <v>335</v>
      </c>
      <c r="D104" s="172" t="s">
        <v>336</v>
      </c>
      <c r="E104" s="91">
        <v>309</v>
      </c>
      <c r="F104" s="91">
        <v>0</v>
      </c>
      <c r="G104" s="94">
        <f t="shared" si="7"/>
        <v>0</v>
      </c>
      <c r="H104" s="91">
        <f>F104</f>
        <v>0</v>
      </c>
      <c r="I104" s="91"/>
      <c r="J104" s="91"/>
      <c r="K104" s="91"/>
      <c r="L104" s="5"/>
      <c r="M104" s="2"/>
    </row>
    <row r="105" spans="1:13" ht="18">
      <c r="A105" s="174"/>
      <c r="B105" s="174">
        <v>75621</v>
      </c>
      <c r="C105" s="174"/>
      <c r="D105" s="175" t="s">
        <v>55</v>
      </c>
      <c r="E105" s="94">
        <f>SUM(E106:E107)</f>
        <v>4519354</v>
      </c>
      <c r="F105" s="94">
        <f>SUM(F106:F107)</f>
        <v>4568004.95</v>
      </c>
      <c r="G105" s="94">
        <f t="shared" si="7"/>
        <v>101.07650230541797</v>
      </c>
      <c r="H105" s="94">
        <f>SUM(H106:H107)</f>
        <v>4568004.95</v>
      </c>
      <c r="I105" s="94"/>
      <c r="J105" s="94"/>
      <c r="K105" s="94"/>
      <c r="L105" s="38"/>
      <c r="M105" s="2"/>
    </row>
    <row r="106" spans="1:13" ht="21">
      <c r="A106" s="171"/>
      <c r="B106" s="171"/>
      <c r="C106" s="171" t="s">
        <v>56</v>
      </c>
      <c r="D106" s="172" t="s">
        <v>231</v>
      </c>
      <c r="E106" s="91">
        <v>4174943</v>
      </c>
      <c r="F106" s="91">
        <v>4214402</v>
      </c>
      <c r="G106" s="94">
        <f t="shared" si="7"/>
        <v>100.94513865219237</v>
      </c>
      <c r="H106" s="91">
        <f>F106</f>
        <v>4214402</v>
      </c>
      <c r="I106" s="91"/>
      <c r="J106" s="91"/>
      <c r="K106" s="91"/>
      <c r="L106" s="5"/>
      <c r="M106" s="2"/>
    </row>
    <row r="107" spans="1:13" ht="21">
      <c r="A107" s="171"/>
      <c r="B107" s="171"/>
      <c r="C107" s="171" t="s">
        <v>57</v>
      </c>
      <c r="D107" s="172" t="s">
        <v>232</v>
      </c>
      <c r="E107" s="91">
        <v>344411</v>
      </c>
      <c r="F107" s="91">
        <v>353602.95</v>
      </c>
      <c r="G107" s="94">
        <f t="shared" si="7"/>
        <v>102.66888978575017</v>
      </c>
      <c r="H107" s="91">
        <f>F107</f>
        <v>353602.95</v>
      </c>
      <c r="I107" s="91"/>
      <c r="J107" s="91"/>
      <c r="K107" s="91"/>
      <c r="L107" s="5"/>
      <c r="M107" s="2"/>
    </row>
    <row r="108" spans="1:13" ht="12.75">
      <c r="A108" s="238">
        <v>758</v>
      </c>
      <c r="B108" s="238"/>
      <c r="C108" s="238"/>
      <c r="D108" s="239" t="s">
        <v>58</v>
      </c>
      <c r="E108" s="240">
        <f>E110+E112+E114</f>
        <v>9239583.41</v>
      </c>
      <c r="F108" s="240">
        <f>F110+F112+F114</f>
        <v>9272929.56</v>
      </c>
      <c r="G108" s="240">
        <f t="shared" si="7"/>
        <v>100.36090534086104</v>
      </c>
      <c r="H108" s="240">
        <f>H110+H112+H114</f>
        <v>9216777.43</v>
      </c>
      <c r="I108" s="240"/>
      <c r="J108" s="240">
        <f>J114</f>
        <v>56152.13</v>
      </c>
      <c r="K108" s="240"/>
      <c r="L108" s="230"/>
      <c r="M108" s="223"/>
    </row>
    <row r="109" spans="1:13" ht="12.75">
      <c r="A109" s="238"/>
      <c r="B109" s="238"/>
      <c r="C109" s="238"/>
      <c r="D109" s="239"/>
      <c r="E109" s="240"/>
      <c r="F109" s="240"/>
      <c r="G109" s="240"/>
      <c r="H109" s="240"/>
      <c r="I109" s="240"/>
      <c r="J109" s="240"/>
      <c r="K109" s="240"/>
      <c r="L109" s="230"/>
      <c r="M109" s="223"/>
    </row>
    <row r="110" spans="1:13" ht="35.25" customHeight="1">
      <c r="A110" s="185"/>
      <c r="B110" s="174">
        <v>75801</v>
      </c>
      <c r="C110" s="174"/>
      <c r="D110" s="175" t="s">
        <v>59</v>
      </c>
      <c r="E110" s="94">
        <v>6246761</v>
      </c>
      <c r="F110" s="94">
        <f>F111</f>
        <v>6246761</v>
      </c>
      <c r="G110" s="94">
        <f aca="true" t="shared" si="8" ref="G110:G115">(F110/E110)*100</f>
        <v>100</v>
      </c>
      <c r="H110" s="94">
        <f>F110</f>
        <v>6246761</v>
      </c>
      <c r="I110" s="94"/>
      <c r="J110" s="94"/>
      <c r="K110" s="94"/>
      <c r="L110" s="38"/>
      <c r="M110" s="2"/>
    </row>
    <row r="111" spans="1:13" ht="21">
      <c r="A111" s="171"/>
      <c r="B111" s="171"/>
      <c r="C111" s="171">
        <v>2920</v>
      </c>
      <c r="D111" s="172" t="s">
        <v>60</v>
      </c>
      <c r="E111" s="91">
        <v>6246761</v>
      </c>
      <c r="F111" s="91">
        <v>6246761</v>
      </c>
      <c r="G111" s="91">
        <f t="shared" si="8"/>
        <v>100</v>
      </c>
      <c r="H111" s="91">
        <f>F111</f>
        <v>6246761</v>
      </c>
      <c r="I111" s="91"/>
      <c r="J111" s="91"/>
      <c r="K111" s="91"/>
      <c r="L111" s="5"/>
      <c r="M111" s="2"/>
    </row>
    <row r="112" spans="1:13" ht="33" customHeight="1">
      <c r="A112" s="174"/>
      <c r="B112" s="174">
        <v>75807</v>
      </c>
      <c r="C112" s="174"/>
      <c r="D112" s="175" t="s">
        <v>61</v>
      </c>
      <c r="E112" s="94">
        <f>E113</f>
        <v>2840565</v>
      </c>
      <c r="F112" s="94">
        <f>F113</f>
        <v>2840565</v>
      </c>
      <c r="G112" s="91">
        <f t="shared" si="8"/>
        <v>100</v>
      </c>
      <c r="H112" s="94">
        <f>H113</f>
        <v>2840565</v>
      </c>
      <c r="I112" s="94"/>
      <c r="J112" s="94"/>
      <c r="K112" s="94"/>
      <c r="L112" s="38"/>
      <c r="M112" s="2"/>
    </row>
    <row r="113" spans="1:13" ht="21">
      <c r="A113" s="171"/>
      <c r="B113" s="171"/>
      <c r="C113" s="171">
        <v>2920</v>
      </c>
      <c r="D113" s="172" t="s">
        <v>60</v>
      </c>
      <c r="E113" s="91">
        <v>2840565</v>
      </c>
      <c r="F113" s="91">
        <v>2840565</v>
      </c>
      <c r="G113" s="91">
        <f t="shared" si="8"/>
        <v>100</v>
      </c>
      <c r="H113" s="91">
        <f>F113</f>
        <v>2840565</v>
      </c>
      <c r="I113" s="91"/>
      <c r="J113" s="91"/>
      <c r="K113" s="91"/>
      <c r="L113" s="5"/>
      <c r="M113" s="2"/>
    </row>
    <row r="114" spans="1:13" ht="15.75">
      <c r="A114" s="174"/>
      <c r="B114" s="174">
        <v>75814</v>
      </c>
      <c r="C114" s="174"/>
      <c r="D114" s="175" t="s">
        <v>62</v>
      </c>
      <c r="E114" s="94">
        <f>SUM(E115:E119)</f>
        <v>152257.41</v>
      </c>
      <c r="F114" s="94">
        <f>SUM(F115:F119)</f>
        <v>185603.56</v>
      </c>
      <c r="G114" s="91">
        <f t="shared" si="8"/>
        <v>121.901167240399</v>
      </c>
      <c r="H114" s="94">
        <f>SUM(H115:H118)</f>
        <v>129451.43</v>
      </c>
      <c r="I114" s="94"/>
      <c r="J114" s="94">
        <f>J119</f>
        <v>56152.13</v>
      </c>
      <c r="K114" s="94"/>
      <c r="L114" s="38"/>
      <c r="M114" s="2"/>
    </row>
    <row r="115" spans="1:13" ht="12.75">
      <c r="A115" s="228"/>
      <c r="B115" s="228"/>
      <c r="C115" s="228" t="s">
        <v>23</v>
      </c>
      <c r="D115" s="229" t="s">
        <v>220</v>
      </c>
      <c r="E115" s="221">
        <v>8471</v>
      </c>
      <c r="F115" s="221">
        <v>9948.12</v>
      </c>
      <c r="G115" s="221">
        <f t="shared" si="8"/>
        <v>117.43737457206942</v>
      </c>
      <c r="H115" s="221">
        <f>F115</f>
        <v>9948.12</v>
      </c>
      <c r="I115" s="221"/>
      <c r="J115" s="221"/>
      <c r="K115" s="221"/>
      <c r="L115" s="224"/>
      <c r="M115" s="223"/>
    </row>
    <row r="116" spans="1:13" ht="12.75">
      <c r="A116" s="228"/>
      <c r="B116" s="228"/>
      <c r="C116" s="228"/>
      <c r="D116" s="229"/>
      <c r="E116" s="221"/>
      <c r="F116" s="221"/>
      <c r="G116" s="221"/>
      <c r="H116" s="221"/>
      <c r="I116" s="221"/>
      <c r="J116" s="221"/>
      <c r="K116" s="221"/>
      <c r="L116" s="224"/>
      <c r="M116" s="223"/>
    </row>
    <row r="117" spans="1:13" ht="21">
      <c r="A117" s="171"/>
      <c r="B117" s="171"/>
      <c r="C117" s="173" t="s">
        <v>237</v>
      </c>
      <c r="D117" s="172" t="s">
        <v>236</v>
      </c>
      <c r="E117" s="91">
        <v>0</v>
      </c>
      <c r="F117" s="91">
        <v>31869.03</v>
      </c>
      <c r="G117" s="91">
        <v>0</v>
      </c>
      <c r="H117" s="91">
        <f>F117</f>
        <v>31869.03</v>
      </c>
      <c r="I117" s="91"/>
      <c r="J117" s="91"/>
      <c r="K117" s="91"/>
      <c r="L117" s="5"/>
      <c r="M117" s="4"/>
    </row>
    <row r="118" spans="1:13" ht="45" customHeight="1">
      <c r="A118" s="171"/>
      <c r="B118" s="171"/>
      <c r="C118" s="171">
        <v>2030</v>
      </c>
      <c r="D118" s="172" t="s">
        <v>268</v>
      </c>
      <c r="E118" s="91">
        <v>87634.28</v>
      </c>
      <c r="F118" s="91">
        <v>87634.28</v>
      </c>
      <c r="G118" s="91">
        <f>(F118/E118)*100</f>
        <v>100</v>
      </c>
      <c r="H118" s="91">
        <f>F118</f>
        <v>87634.28</v>
      </c>
      <c r="I118" s="91"/>
      <c r="J118" s="91"/>
      <c r="K118" s="91"/>
      <c r="L118" s="5"/>
      <c r="M118" s="4"/>
    </row>
    <row r="119" spans="1:13" ht="62.25" customHeight="1">
      <c r="A119" s="171"/>
      <c r="B119" s="171"/>
      <c r="C119" s="171">
        <v>6330</v>
      </c>
      <c r="D119" s="172" t="s">
        <v>337</v>
      </c>
      <c r="E119" s="91">
        <v>56152.13</v>
      </c>
      <c r="F119" s="91">
        <v>56152.13</v>
      </c>
      <c r="G119" s="91">
        <f>(F119/E119)*100</f>
        <v>100</v>
      </c>
      <c r="H119" s="91"/>
      <c r="I119" s="91"/>
      <c r="J119" s="91">
        <f>F119</f>
        <v>56152.13</v>
      </c>
      <c r="K119" s="91"/>
      <c r="L119" s="5"/>
      <c r="M119" s="4"/>
    </row>
    <row r="120" spans="1:13" ht="17.25" customHeight="1">
      <c r="A120" s="176">
        <v>801</v>
      </c>
      <c r="B120" s="176"/>
      <c r="C120" s="176"/>
      <c r="D120" s="177" t="s">
        <v>63</v>
      </c>
      <c r="E120" s="92">
        <f>E121+E132+E136+E144+E150+E148</f>
        <v>766412.1</v>
      </c>
      <c r="F120" s="92">
        <f>F121+F132+F136+F144+F150+F148</f>
        <v>703974.79</v>
      </c>
      <c r="G120" s="92">
        <f>(F120/E120)*100</f>
        <v>91.85329798420459</v>
      </c>
      <c r="H120" s="92">
        <f>H121+H132+H136++H144++H150+H148</f>
        <v>703974.79</v>
      </c>
      <c r="I120" s="92">
        <f>I150</f>
        <v>50436.520000000004</v>
      </c>
      <c r="J120" s="92"/>
      <c r="K120" s="92"/>
      <c r="L120" s="157"/>
      <c r="M120" s="2"/>
    </row>
    <row r="121" spans="1:13" ht="12.75">
      <c r="A121" s="225"/>
      <c r="B121" s="225">
        <v>80101</v>
      </c>
      <c r="C121" s="225"/>
      <c r="D121" s="226" t="s">
        <v>64</v>
      </c>
      <c r="E121" s="222">
        <f>SUM(E123:E131)</f>
        <v>97231</v>
      </c>
      <c r="F121" s="222">
        <f>SUM(F123:F131)</f>
        <v>91511.66</v>
      </c>
      <c r="G121" s="222">
        <f>(F121/E121)*100</f>
        <v>94.11778136602524</v>
      </c>
      <c r="H121" s="222">
        <f>SUM(H123:H131)</f>
        <v>91511.66</v>
      </c>
      <c r="I121" s="222"/>
      <c r="J121" s="222"/>
      <c r="K121" s="222"/>
      <c r="L121" s="227"/>
      <c r="M121" s="223"/>
    </row>
    <row r="122" spans="1:13" ht="12.75">
      <c r="A122" s="225"/>
      <c r="B122" s="225"/>
      <c r="C122" s="225"/>
      <c r="D122" s="226"/>
      <c r="E122" s="222"/>
      <c r="F122" s="222"/>
      <c r="G122" s="222"/>
      <c r="H122" s="222"/>
      <c r="I122" s="222"/>
      <c r="J122" s="222"/>
      <c r="K122" s="222"/>
      <c r="L122" s="227"/>
      <c r="M122" s="223"/>
    </row>
    <row r="123" spans="1:13" ht="69" customHeight="1">
      <c r="A123" s="171"/>
      <c r="B123" s="171"/>
      <c r="C123" s="171" t="s">
        <v>16</v>
      </c>
      <c r="D123" s="172" t="s">
        <v>233</v>
      </c>
      <c r="E123" s="91">
        <v>5211</v>
      </c>
      <c r="F123" s="91">
        <v>3710.84</v>
      </c>
      <c r="G123" s="91">
        <f>(F123/E123)*100</f>
        <v>71.2116676261754</v>
      </c>
      <c r="H123" s="91">
        <f>F123</f>
        <v>3710.84</v>
      </c>
      <c r="I123" s="91"/>
      <c r="J123" s="91"/>
      <c r="K123" s="91"/>
      <c r="L123" s="5"/>
      <c r="M123" s="2"/>
    </row>
    <row r="124" spans="1:13" ht="23.25" customHeight="1">
      <c r="A124" s="171"/>
      <c r="B124" s="171"/>
      <c r="C124" s="173" t="s">
        <v>21</v>
      </c>
      <c r="D124" s="172" t="s">
        <v>22</v>
      </c>
      <c r="E124" s="91">
        <v>5000</v>
      </c>
      <c r="F124" s="91">
        <v>1600</v>
      </c>
      <c r="G124" s="91">
        <f>(F124/E124)*100</f>
        <v>32</v>
      </c>
      <c r="H124" s="91">
        <f>F124</f>
        <v>1600</v>
      </c>
      <c r="I124" s="91"/>
      <c r="J124" s="91"/>
      <c r="K124" s="91"/>
      <c r="L124" s="5"/>
      <c r="M124" s="2"/>
    </row>
    <row r="125" spans="1:13" ht="15.75" hidden="1">
      <c r="A125" s="171"/>
      <c r="B125" s="171"/>
      <c r="C125" s="171"/>
      <c r="D125" s="172"/>
      <c r="E125" s="91"/>
      <c r="F125" s="91"/>
      <c r="G125" s="91"/>
      <c r="H125" s="91"/>
      <c r="I125" s="91"/>
      <c r="J125" s="91"/>
      <c r="K125" s="91"/>
      <c r="L125" s="5"/>
      <c r="M125" s="2"/>
    </row>
    <row r="126" spans="1:13" ht="12.75">
      <c r="A126" s="228"/>
      <c r="B126" s="228"/>
      <c r="C126" s="228" t="s">
        <v>23</v>
      </c>
      <c r="D126" s="229" t="s">
        <v>220</v>
      </c>
      <c r="E126" s="221">
        <v>3020</v>
      </c>
      <c r="F126" s="221">
        <v>1879.88</v>
      </c>
      <c r="G126" s="221">
        <f>(F126/E126)*100</f>
        <v>62.24768211920531</v>
      </c>
      <c r="H126" s="221">
        <f>F126</f>
        <v>1879.88</v>
      </c>
      <c r="I126" s="221"/>
      <c r="J126" s="221"/>
      <c r="K126" s="221"/>
      <c r="L126" s="224"/>
      <c r="M126" s="223"/>
    </row>
    <row r="127" spans="1:13" ht="12.75">
      <c r="A127" s="228"/>
      <c r="B127" s="228"/>
      <c r="C127" s="228"/>
      <c r="D127" s="229"/>
      <c r="E127" s="221"/>
      <c r="F127" s="221"/>
      <c r="G127" s="221"/>
      <c r="H127" s="221"/>
      <c r="I127" s="221"/>
      <c r="J127" s="221"/>
      <c r="K127" s="221"/>
      <c r="L127" s="224"/>
      <c r="M127" s="223"/>
    </row>
    <row r="128" spans="1:13" ht="29.25" customHeight="1">
      <c r="A128" s="171"/>
      <c r="B128" s="171"/>
      <c r="C128" s="173" t="s">
        <v>237</v>
      </c>
      <c r="D128" s="172" t="s">
        <v>236</v>
      </c>
      <c r="E128" s="91">
        <v>0</v>
      </c>
      <c r="F128" s="91">
        <v>155.45</v>
      </c>
      <c r="G128" s="91">
        <v>0</v>
      </c>
      <c r="H128" s="91">
        <f>F128</f>
        <v>155.45</v>
      </c>
      <c r="I128" s="91"/>
      <c r="J128" s="91"/>
      <c r="K128" s="91"/>
      <c r="L128" s="5"/>
      <c r="M128" s="4"/>
    </row>
    <row r="129" spans="1:13" ht="34.5" customHeight="1">
      <c r="A129" s="171"/>
      <c r="B129" s="171"/>
      <c r="C129" s="173" t="s">
        <v>278</v>
      </c>
      <c r="D129" s="172" t="s">
        <v>279</v>
      </c>
      <c r="E129" s="91">
        <v>8000</v>
      </c>
      <c r="F129" s="91">
        <v>8188.49</v>
      </c>
      <c r="G129" s="91">
        <f aca="true" t="shared" si="9" ref="G129:G136">(F129/E129)*100</f>
        <v>102.35612499999999</v>
      </c>
      <c r="H129" s="91">
        <f>F129</f>
        <v>8188.49</v>
      </c>
      <c r="I129" s="91"/>
      <c r="J129" s="91"/>
      <c r="K129" s="91"/>
      <c r="L129" s="5"/>
      <c r="M129" s="2"/>
    </row>
    <row r="130" spans="1:13" ht="47.25" customHeight="1">
      <c r="A130" s="171"/>
      <c r="B130" s="171"/>
      <c r="C130" s="173" t="s">
        <v>176</v>
      </c>
      <c r="D130" s="172" t="s">
        <v>268</v>
      </c>
      <c r="E130" s="91">
        <v>42000</v>
      </c>
      <c r="F130" s="91">
        <v>42000</v>
      </c>
      <c r="G130" s="91">
        <f t="shared" si="9"/>
        <v>100</v>
      </c>
      <c r="H130" s="91">
        <f>F130</f>
        <v>42000</v>
      </c>
      <c r="I130" s="91"/>
      <c r="J130" s="91"/>
      <c r="K130" s="91"/>
      <c r="L130" s="5"/>
      <c r="M130" s="2"/>
    </row>
    <row r="131" spans="1:13" ht="57" customHeight="1">
      <c r="A131" s="171"/>
      <c r="B131" s="171"/>
      <c r="C131" s="173" t="s">
        <v>295</v>
      </c>
      <c r="D131" s="172" t="s">
        <v>300</v>
      </c>
      <c r="E131" s="91">
        <v>34000</v>
      </c>
      <c r="F131" s="91">
        <v>33977</v>
      </c>
      <c r="G131" s="91">
        <f t="shared" si="9"/>
        <v>99.93235294117648</v>
      </c>
      <c r="H131" s="91">
        <f>F131</f>
        <v>33977</v>
      </c>
      <c r="I131" s="91"/>
      <c r="J131" s="91"/>
      <c r="K131" s="91"/>
      <c r="L131" s="5"/>
      <c r="M131" s="2"/>
    </row>
    <row r="132" spans="1:13" ht="18">
      <c r="A132" s="171"/>
      <c r="B132" s="174">
        <v>80103</v>
      </c>
      <c r="C132" s="179"/>
      <c r="D132" s="175" t="s">
        <v>175</v>
      </c>
      <c r="E132" s="94">
        <f>SUM(E133:E135)</f>
        <v>87068</v>
      </c>
      <c r="F132" s="94">
        <f>SUM(F133:F135)</f>
        <v>84500.29</v>
      </c>
      <c r="G132" s="94">
        <f t="shared" si="9"/>
        <v>97.05091422795975</v>
      </c>
      <c r="H132" s="94">
        <f>SUM(H133:H135)</f>
        <v>84500.29</v>
      </c>
      <c r="I132" s="94"/>
      <c r="J132" s="94"/>
      <c r="K132" s="94"/>
      <c r="L132" s="5"/>
      <c r="M132" s="2"/>
    </row>
    <row r="133" spans="1:13" ht="21">
      <c r="A133" s="171"/>
      <c r="B133" s="174"/>
      <c r="C133" s="173" t="s">
        <v>217</v>
      </c>
      <c r="D133" s="172" t="s">
        <v>234</v>
      </c>
      <c r="E133" s="94">
        <v>2500</v>
      </c>
      <c r="F133" s="94">
        <v>2279</v>
      </c>
      <c r="G133" s="94">
        <f t="shared" si="9"/>
        <v>91.16</v>
      </c>
      <c r="H133" s="94">
        <f>F133</f>
        <v>2279</v>
      </c>
      <c r="I133" s="94"/>
      <c r="J133" s="94"/>
      <c r="K133" s="94"/>
      <c r="L133" s="5"/>
      <c r="M133" s="2"/>
    </row>
    <row r="134" spans="1:13" ht="15.75">
      <c r="A134" s="171"/>
      <c r="B134" s="171"/>
      <c r="C134" s="173" t="s">
        <v>21</v>
      </c>
      <c r="D134" s="172" t="s">
        <v>22</v>
      </c>
      <c r="E134" s="91">
        <v>6000</v>
      </c>
      <c r="F134" s="91">
        <v>9728.28</v>
      </c>
      <c r="G134" s="94">
        <f t="shared" si="9"/>
        <v>162.138</v>
      </c>
      <c r="H134" s="94">
        <f>F134</f>
        <v>9728.28</v>
      </c>
      <c r="I134" s="91"/>
      <c r="J134" s="91"/>
      <c r="K134" s="91"/>
      <c r="L134" s="5"/>
      <c r="M134" s="2"/>
    </row>
    <row r="135" spans="1:13" ht="52.5">
      <c r="A135" s="171"/>
      <c r="B135" s="171"/>
      <c r="C135" s="173" t="s">
        <v>176</v>
      </c>
      <c r="D135" s="172" t="s">
        <v>268</v>
      </c>
      <c r="E135" s="91">
        <v>78568</v>
      </c>
      <c r="F135" s="91">
        <v>72493.01</v>
      </c>
      <c r="G135" s="91">
        <f t="shared" si="9"/>
        <v>92.26785714285714</v>
      </c>
      <c r="H135" s="91">
        <f>F135</f>
        <v>72493.01</v>
      </c>
      <c r="I135" s="91"/>
      <c r="J135" s="91"/>
      <c r="K135" s="91"/>
      <c r="L135" s="5"/>
      <c r="M135" s="2"/>
    </row>
    <row r="136" spans="1:13" ht="12.75">
      <c r="A136" s="225"/>
      <c r="B136" s="225">
        <v>80104</v>
      </c>
      <c r="C136" s="225"/>
      <c r="D136" s="226" t="s">
        <v>65</v>
      </c>
      <c r="E136" s="222">
        <f>SUM(E138:E143)</f>
        <v>222024</v>
      </c>
      <c r="F136" s="222">
        <f>SUM(F138:F143)</f>
        <v>207769.51</v>
      </c>
      <c r="G136" s="222">
        <f t="shared" si="9"/>
        <v>93.57975263935431</v>
      </c>
      <c r="H136" s="222">
        <f>SUM(H138:H143)</f>
        <v>207769.51</v>
      </c>
      <c r="I136" s="222"/>
      <c r="J136" s="222"/>
      <c r="K136" s="222"/>
      <c r="L136" s="227"/>
      <c r="M136" s="223"/>
    </row>
    <row r="137" spans="1:13" ht="12.75">
      <c r="A137" s="225"/>
      <c r="B137" s="225"/>
      <c r="C137" s="225"/>
      <c r="D137" s="226"/>
      <c r="E137" s="222"/>
      <c r="F137" s="222"/>
      <c r="G137" s="222"/>
      <c r="H137" s="222"/>
      <c r="I137" s="222"/>
      <c r="J137" s="222"/>
      <c r="K137" s="222"/>
      <c r="L137" s="227"/>
      <c r="M137" s="223"/>
    </row>
    <row r="138" spans="1:13" ht="21">
      <c r="A138" s="171"/>
      <c r="B138" s="171"/>
      <c r="C138" s="173" t="s">
        <v>217</v>
      </c>
      <c r="D138" s="172" t="s">
        <v>234</v>
      </c>
      <c r="E138" s="91">
        <v>25574</v>
      </c>
      <c r="F138" s="91">
        <v>19405.18</v>
      </c>
      <c r="G138" s="91">
        <f>(F138/E138)*100</f>
        <v>75.87854852584657</v>
      </c>
      <c r="H138" s="91">
        <f>F138</f>
        <v>19405.18</v>
      </c>
      <c r="I138" s="91"/>
      <c r="J138" s="91"/>
      <c r="K138" s="91"/>
      <c r="L138" s="5"/>
      <c r="M138" s="4"/>
    </row>
    <row r="139" spans="1:13" ht="12" customHeight="1">
      <c r="A139" s="228"/>
      <c r="B139" s="228"/>
      <c r="C139" s="228" t="s">
        <v>21</v>
      </c>
      <c r="D139" s="229" t="s">
        <v>22</v>
      </c>
      <c r="E139" s="221">
        <v>55330</v>
      </c>
      <c r="F139" s="221">
        <v>47352.48</v>
      </c>
      <c r="G139" s="221">
        <f>(F139/E139)*100</f>
        <v>85.58192662208567</v>
      </c>
      <c r="H139" s="221">
        <f>F139</f>
        <v>47352.48</v>
      </c>
      <c r="I139" s="221"/>
      <c r="J139" s="221"/>
      <c r="K139" s="221"/>
      <c r="L139" s="224"/>
      <c r="M139" s="223"/>
    </row>
    <row r="140" spans="1:13" ht="16.5" customHeight="1">
      <c r="A140" s="228"/>
      <c r="B140" s="228"/>
      <c r="C140" s="228"/>
      <c r="D140" s="229"/>
      <c r="E140" s="221"/>
      <c r="F140" s="221"/>
      <c r="G140" s="221"/>
      <c r="H140" s="221"/>
      <c r="I140" s="221"/>
      <c r="J140" s="221"/>
      <c r="K140" s="221"/>
      <c r="L140" s="224"/>
      <c r="M140" s="223"/>
    </row>
    <row r="141" spans="1:13" ht="12.75">
      <c r="A141" s="228"/>
      <c r="B141" s="228"/>
      <c r="C141" s="228" t="s">
        <v>23</v>
      </c>
      <c r="D141" s="229" t="s">
        <v>220</v>
      </c>
      <c r="E141" s="221">
        <v>820</v>
      </c>
      <c r="F141" s="221">
        <v>711.85</v>
      </c>
      <c r="G141" s="221">
        <f>(F141/E141)*100</f>
        <v>86.8109756097561</v>
      </c>
      <c r="H141" s="221">
        <f>F141</f>
        <v>711.85</v>
      </c>
      <c r="I141" s="221"/>
      <c r="J141" s="221"/>
      <c r="K141" s="221"/>
      <c r="L141" s="224"/>
      <c r="M141" s="223"/>
    </row>
    <row r="142" spans="1:13" ht="12.75">
      <c r="A142" s="228"/>
      <c r="B142" s="228"/>
      <c r="C142" s="228"/>
      <c r="D142" s="229"/>
      <c r="E142" s="221"/>
      <c r="F142" s="221"/>
      <c r="G142" s="221"/>
      <c r="H142" s="221"/>
      <c r="I142" s="221"/>
      <c r="J142" s="221"/>
      <c r="K142" s="221"/>
      <c r="L142" s="224"/>
      <c r="M142" s="223"/>
    </row>
    <row r="143" spans="1:13" ht="51" customHeight="1">
      <c r="A143" s="171"/>
      <c r="B143" s="171"/>
      <c r="C143" s="171">
        <v>2030</v>
      </c>
      <c r="D143" s="172" t="s">
        <v>268</v>
      </c>
      <c r="E143" s="91">
        <v>140300</v>
      </c>
      <c r="F143" s="91">
        <v>140300</v>
      </c>
      <c r="G143" s="91">
        <f>(F143/E143)*100</f>
        <v>100</v>
      </c>
      <c r="H143" s="91">
        <f>F143</f>
        <v>140300</v>
      </c>
      <c r="I143" s="91"/>
      <c r="J143" s="91"/>
      <c r="K143" s="91"/>
      <c r="L143" s="5"/>
      <c r="M143" s="2"/>
    </row>
    <row r="144" spans="1:13" ht="15.75">
      <c r="A144" s="174"/>
      <c r="B144" s="174">
        <v>80148</v>
      </c>
      <c r="C144" s="174"/>
      <c r="D144" s="175" t="s">
        <v>66</v>
      </c>
      <c r="E144" s="94">
        <f>SUM(E145:E147)</f>
        <v>251951</v>
      </c>
      <c r="F144" s="94">
        <f>SUM(F145:F147)</f>
        <v>222365.79</v>
      </c>
      <c r="G144" s="94">
        <f>(F144/E144)*100</f>
        <v>88.2575540482078</v>
      </c>
      <c r="H144" s="94">
        <f>SUM(H145:H147)</f>
        <v>222365.79</v>
      </c>
      <c r="I144" s="94"/>
      <c r="J144" s="94"/>
      <c r="K144" s="94"/>
      <c r="L144" s="38"/>
      <c r="M144" s="2"/>
    </row>
    <row r="145" spans="1:13" ht="12.75">
      <c r="A145" s="228"/>
      <c r="B145" s="228"/>
      <c r="C145" s="233" t="s">
        <v>218</v>
      </c>
      <c r="D145" s="229" t="s">
        <v>235</v>
      </c>
      <c r="E145" s="221">
        <v>108930</v>
      </c>
      <c r="F145" s="221">
        <v>89808.59</v>
      </c>
      <c r="G145" s="222">
        <f>(F145/E145)*100</f>
        <v>82.4461489029652</v>
      </c>
      <c r="H145" s="221">
        <f>F145</f>
        <v>89808.59</v>
      </c>
      <c r="I145" s="221"/>
      <c r="J145" s="221"/>
      <c r="K145" s="221"/>
      <c r="L145" s="224"/>
      <c r="M145" s="223"/>
    </row>
    <row r="146" spans="1:13" ht="33" customHeight="1">
      <c r="A146" s="228"/>
      <c r="B146" s="228"/>
      <c r="C146" s="233"/>
      <c r="D146" s="229"/>
      <c r="E146" s="221"/>
      <c r="F146" s="221"/>
      <c r="G146" s="222"/>
      <c r="H146" s="221"/>
      <c r="I146" s="221"/>
      <c r="J146" s="221"/>
      <c r="K146" s="221"/>
      <c r="L146" s="224"/>
      <c r="M146" s="223"/>
    </row>
    <row r="147" spans="1:13" ht="21" customHeight="1">
      <c r="A147" s="171"/>
      <c r="B147" s="171"/>
      <c r="C147" s="173" t="s">
        <v>21</v>
      </c>
      <c r="D147" s="172" t="s">
        <v>22</v>
      </c>
      <c r="E147" s="91">
        <v>143021</v>
      </c>
      <c r="F147" s="91">
        <v>132557.2</v>
      </c>
      <c r="G147" s="91">
        <f>(F147/E147)*100</f>
        <v>92.68373175967166</v>
      </c>
      <c r="H147" s="91">
        <f>F147</f>
        <v>132557.2</v>
      </c>
      <c r="I147" s="91"/>
      <c r="J147" s="91"/>
      <c r="K147" s="91"/>
      <c r="L147" s="5"/>
      <c r="M147" s="4"/>
    </row>
    <row r="148" spans="1:13" s="33" customFormat="1" ht="52.5" customHeight="1">
      <c r="A148" s="174"/>
      <c r="B148" s="174">
        <v>80153</v>
      </c>
      <c r="C148" s="179"/>
      <c r="D148" s="175" t="s">
        <v>338</v>
      </c>
      <c r="E148" s="94">
        <v>45147</v>
      </c>
      <c r="F148" s="94">
        <v>37751.02</v>
      </c>
      <c r="G148" s="94">
        <f aca="true" t="shared" si="10" ref="G148:G154">(F148/E148)*100</f>
        <v>83.61800341107936</v>
      </c>
      <c r="H148" s="94">
        <f>F148</f>
        <v>37751.02</v>
      </c>
      <c r="I148" s="94"/>
      <c r="J148" s="94"/>
      <c r="K148" s="94"/>
      <c r="L148" s="38"/>
      <c r="M148" s="34"/>
    </row>
    <row r="149" spans="1:13" ht="60" customHeight="1">
      <c r="A149" s="171"/>
      <c r="B149" s="171"/>
      <c r="C149" s="173" t="s">
        <v>198</v>
      </c>
      <c r="D149" s="172" t="s">
        <v>271</v>
      </c>
      <c r="E149" s="91">
        <v>45147</v>
      </c>
      <c r="F149" s="91">
        <v>37751.02</v>
      </c>
      <c r="G149" s="91">
        <f t="shared" si="10"/>
        <v>83.61800341107936</v>
      </c>
      <c r="H149" s="91">
        <f>F149</f>
        <v>37751.02</v>
      </c>
      <c r="I149" s="91"/>
      <c r="J149" s="91"/>
      <c r="K149" s="91"/>
      <c r="L149" s="5"/>
      <c r="M149" s="4"/>
    </row>
    <row r="150" spans="1:13" s="33" customFormat="1" ht="25.5" customHeight="1">
      <c r="A150" s="174"/>
      <c r="B150" s="174">
        <v>80195</v>
      </c>
      <c r="C150" s="179"/>
      <c r="D150" s="175" t="s">
        <v>15</v>
      </c>
      <c r="E150" s="94">
        <f>SUM(E151:E153)</f>
        <v>62991.1</v>
      </c>
      <c r="F150" s="94">
        <f>SUM(F151:F153)</f>
        <v>60076.520000000004</v>
      </c>
      <c r="G150" s="94">
        <f t="shared" si="10"/>
        <v>95.37302888820803</v>
      </c>
      <c r="H150" s="94">
        <f>SUM(H151:H153)</f>
        <v>60076.520000000004</v>
      </c>
      <c r="I150" s="94">
        <f>SUM(I151:I152)</f>
        <v>50436.520000000004</v>
      </c>
      <c r="J150" s="94"/>
      <c r="K150" s="94"/>
      <c r="L150" s="38"/>
      <c r="M150" s="34"/>
    </row>
    <row r="151" spans="1:13" ht="80.25" customHeight="1">
      <c r="A151" s="171"/>
      <c r="B151" s="171"/>
      <c r="C151" s="173" t="s">
        <v>280</v>
      </c>
      <c r="D151" s="172" t="s">
        <v>301</v>
      </c>
      <c r="E151" s="91">
        <v>54814.85</v>
      </c>
      <c r="F151" s="91">
        <v>43889.79</v>
      </c>
      <c r="G151" s="91">
        <f t="shared" si="10"/>
        <v>80.06916009074185</v>
      </c>
      <c r="H151" s="91">
        <f>F151</f>
        <v>43889.79</v>
      </c>
      <c r="I151" s="91">
        <f>F151</f>
        <v>43889.79</v>
      </c>
      <c r="J151" s="91"/>
      <c r="K151" s="91"/>
      <c r="L151" s="5"/>
      <c r="M151" s="4"/>
    </row>
    <row r="152" spans="1:13" ht="81.75" customHeight="1">
      <c r="A152" s="171"/>
      <c r="B152" s="171"/>
      <c r="C152" s="173" t="s">
        <v>281</v>
      </c>
      <c r="D152" s="172" t="s">
        <v>302</v>
      </c>
      <c r="E152" s="91">
        <v>8176.25</v>
      </c>
      <c r="F152" s="91">
        <v>6546.73</v>
      </c>
      <c r="G152" s="91">
        <f t="shared" si="10"/>
        <v>80.07008102736583</v>
      </c>
      <c r="H152" s="91">
        <f>F152</f>
        <v>6546.73</v>
      </c>
      <c r="I152" s="91">
        <f>F152</f>
        <v>6546.73</v>
      </c>
      <c r="J152" s="91"/>
      <c r="K152" s="91"/>
      <c r="L152" s="5"/>
      <c r="M152" s="4"/>
    </row>
    <row r="153" spans="1:13" ht="66" customHeight="1">
      <c r="A153" s="171"/>
      <c r="B153" s="171"/>
      <c r="C153" s="173" t="s">
        <v>334</v>
      </c>
      <c r="D153" s="172" t="s">
        <v>446</v>
      </c>
      <c r="E153" s="91">
        <v>0</v>
      </c>
      <c r="F153" s="91">
        <v>9640</v>
      </c>
      <c r="G153" s="91">
        <v>0</v>
      </c>
      <c r="H153" s="91">
        <f>F153</f>
        <v>9640</v>
      </c>
      <c r="I153" s="91"/>
      <c r="J153" s="91"/>
      <c r="K153" s="91"/>
      <c r="L153" s="5"/>
      <c r="M153" s="4"/>
    </row>
    <row r="154" spans="1:13" ht="12.75">
      <c r="A154" s="231">
        <v>852</v>
      </c>
      <c r="B154" s="231"/>
      <c r="C154" s="231"/>
      <c r="D154" s="242" t="s">
        <v>69</v>
      </c>
      <c r="E154" s="241">
        <f>E156+E158+E160+E164+E169+E167</f>
        <v>183218.65</v>
      </c>
      <c r="F154" s="241">
        <f>F156+F158+F160+F164+F169+F167</f>
        <v>184986.36000000002</v>
      </c>
      <c r="G154" s="241">
        <f t="shared" si="10"/>
        <v>100.96480898642142</v>
      </c>
      <c r="H154" s="241">
        <f>H156+H158+H160+H164+H169+H167</f>
        <v>184986.36000000002</v>
      </c>
      <c r="I154" s="241"/>
      <c r="J154" s="241"/>
      <c r="K154" s="241"/>
      <c r="L154" s="230"/>
      <c r="M154" s="223"/>
    </row>
    <row r="155" spans="1:13" ht="12.75">
      <c r="A155" s="231"/>
      <c r="B155" s="231"/>
      <c r="C155" s="231"/>
      <c r="D155" s="242"/>
      <c r="E155" s="241"/>
      <c r="F155" s="241"/>
      <c r="G155" s="241"/>
      <c r="H155" s="241"/>
      <c r="I155" s="241"/>
      <c r="J155" s="241"/>
      <c r="K155" s="241"/>
      <c r="L155" s="230"/>
      <c r="M155" s="223"/>
    </row>
    <row r="156" spans="1:13" ht="63" customHeight="1">
      <c r="A156" s="174"/>
      <c r="B156" s="174">
        <v>85213</v>
      </c>
      <c r="C156" s="174"/>
      <c r="D156" s="175" t="s">
        <v>486</v>
      </c>
      <c r="E156" s="94">
        <f>SUM(E157:E157)</f>
        <v>8857</v>
      </c>
      <c r="F156" s="94">
        <f>SUM(F157:F157)</f>
        <v>8856.16</v>
      </c>
      <c r="G156" s="94">
        <f>(F156/E156)*100</f>
        <v>99.99051597606413</v>
      </c>
      <c r="H156" s="94">
        <f>SUM(H157:H157)</f>
        <v>8856.16</v>
      </c>
      <c r="I156" s="94"/>
      <c r="J156" s="94"/>
      <c r="K156" s="94"/>
      <c r="L156" s="38"/>
      <c r="M156" s="2"/>
    </row>
    <row r="157" spans="1:13" ht="42">
      <c r="A157" s="171"/>
      <c r="B157" s="171"/>
      <c r="C157" s="171">
        <v>2030</v>
      </c>
      <c r="D157" s="172" t="s">
        <v>268</v>
      </c>
      <c r="E157" s="91">
        <v>8857</v>
      </c>
      <c r="F157" s="91">
        <v>8856.16</v>
      </c>
      <c r="G157" s="94">
        <f>(F157/E157)*100</f>
        <v>99.99051597606413</v>
      </c>
      <c r="H157" s="91">
        <f>F157</f>
        <v>8856.16</v>
      </c>
      <c r="I157" s="91"/>
      <c r="J157" s="91"/>
      <c r="K157" s="91"/>
      <c r="L157" s="5"/>
      <c r="M157" s="2"/>
    </row>
    <row r="158" spans="1:13" ht="44.25" customHeight="1">
      <c r="A158" s="174"/>
      <c r="B158" s="174">
        <v>85214</v>
      </c>
      <c r="C158" s="174"/>
      <c r="D158" s="175" t="s">
        <v>269</v>
      </c>
      <c r="E158" s="94">
        <f>E159</f>
        <v>3000</v>
      </c>
      <c r="F158" s="94">
        <f>F159</f>
        <v>2954.47</v>
      </c>
      <c r="G158" s="94">
        <f>(F158/E158)*100</f>
        <v>98.48233333333333</v>
      </c>
      <c r="H158" s="94">
        <f>H159</f>
        <v>2954.47</v>
      </c>
      <c r="I158" s="94"/>
      <c r="J158" s="94"/>
      <c r="K158" s="94"/>
      <c r="L158" s="38"/>
      <c r="M158" s="2"/>
    </row>
    <row r="159" spans="1:13" ht="42">
      <c r="A159" s="171"/>
      <c r="B159" s="171"/>
      <c r="C159" s="171">
        <v>2030</v>
      </c>
      <c r="D159" s="172" t="s">
        <v>268</v>
      </c>
      <c r="E159" s="91">
        <v>3000</v>
      </c>
      <c r="F159" s="91">
        <v>2954.47</v>
      </c>
      <c r="G159" s="94">
        <f>(F159/E159)*100</f>
        <v>98.48233333333333</v>
      </c>
      <c r="H159" s="91">
        <f>F159</f>
        <v>2954.47</v>
      </c>
      <c r="I159" s="91"/>
      <c r="J159" s="91"/>
      <c r="K159" s="91"/>
      <c r="L159" s="5"/>
      <c r="M159" s="2"/>
    </row>
    <row r="160" spans="1:13" ht="12.75">
      <c r="A160" s="225"/>
      <c r="B160" s="225">
        <v>85216</v>
      </c>
      <c r="C160" s="225"/>
      <c r="D160" s="226" t="s">
        <v>71</v>
      </c>
      <c r="E160" s="222">
        <f>E162+E163</f>
        <v>103245.65</v>
      </c>
      <c r="F160" s="222">
        <f>F163+F162</f>
        <v>104060.53</v>
      </c>
      <c r="G160" s="222">
        <f>(F160/E160)*100</f>
        <v>100.78926327646734</v>
      </c>
      <c r="H160" s="222">
        <f>H163+H162</f>
        <v>104060.53</v>
      </c>
      <c r="I160" s="222"/>
      <c r="J160" s="222"/>
      <c r="K160" s="222"/>
      <c r="L160" s="227"/>
      <c r="M160" s="223"/>
    </row>
    <row r="161" spans="1:13" ht="12.75">
      <c r="A161" s="225"/>
      <c r="B161" s="225"/>
      <c r="C161" s="225"/>
      <c r="D161" s="226"/>
      <c r="E161" s="222"/>
      <c r="F161" s="222"/>
      <c r="G161" s="222"/>
      <c r="H161" s="222"/>
      <c r="I161" s="222"/>
      <c r="J161" s="222"/>
      <c r="K161" s="222"/>
      <c r="L161" s="227"/>
      <c r="M161" s="223"/>
    </row>
    <row r="162" spans="1:13" ht="21">
      <c r="A162" s="174"/>
      <c r="B162" s="174"/>
      <c r="C162" s="179" t="s">
        <v>237</v>
      </c>
      <c r="D162" s="172" t="s">
        <v>236</v>
      </c>
      <c r="E162" s="94">
        <v>1436.65</v>
      </c>
      <c r="F162" s="94">
        <v>2252.49</v>
      </c>
      <c r="G162" s="94">
        <f>(F162/E162)*100</f>
        <v>156.78766575018267</v>
      </c>
      <c r="H162" s="94">
        <f>F162</f>
        <v>2252.49</v>
      </c>
      <c r="I162" s="94"/>
      <c r="J162" s="94"/>
      <c r="K162" s="94"/>
      <c r="L162" s="38"/>
      <c r="M162" s="4"/>
    </row>
    <row r="163" spans="1:13" ht="42">
      <c r="A163" s="171"/>
      <c r="B163" s="171"/>
      <c r="C163" s="171">
        <v>2030</v>
      </c>
      <c r="D163" s="172" t="s">
        <v>268</v>
      </c>
      <c r="E163" s="91">
        <v>101809</v>
      </c>
      <c r="F163" s="91">
        <v>101808.04</v>
      </c>
      <c r="G163" s="94">
        <f aca="true" t="shared" si="11" ref="G163:G173">(F163/E163)*100</f>
        <v>99.99905705782396</v>
      </c>
      <c r="H163" s="91">
        <f>F163</f>
        <v>101808.04</v>
      </c>
      <c r="I163" s="91"/>
      <c r="J163" s="91"/>
      <c r="K163" s="91"/>
      <c r="L163" s="5"/>
      <c r="M163" s="2"/>
    </row>
    <row r="164" spans="1:13" ht="15.75">
      <c r="A164" s="174"/>
      <c r="B164" s="174">
        <v>85219</v>
      </c>
      <c r="C164" s="174"/>
      <c r="D164" s="175" t="s">
        <v>72</v>
      </c>
      <c r="E164" s="94">
        <f>SUM(E165:E166)</f>
        <v>58144</v>
      </c>
      <c r="F164" s="94">
        <f>SUM(F165:F166)</f>
        <v>58056.6</v>
      </c>
      <c r="G164" s="94">
        <f t="shared" si="11"/>
        <v>99.84968354430379</v>
      </c>
      <c r="H164" s="94">
        <f>SUM(H165:H166)</f>
        <v>58056.6</v>
      </c>
      <c r="I164" s="94"/>
      <c r="J164" s="94"/>
      <c r="K164" s="94"/>
      <c r="L164" s="38"/>
      <c r="M164" s="2"/>
    </row>
    <row r="165" spans="1:13" ht="15.75">
      <c r="A165" s="171"/>
      <c r="B165" s="171"/>
      <c r="C165" s="173" t="s">
        <v>23</v>
      </c>
      <c r="D165" s="172" t="s">
        <v>220</v>
      </c>
      <c r="E165" s="91">
        <v>767</v>
      </c>
      <c r="F165" s="91">
        <v>679.6</v>
      </c>
      <c r="G165" s="94">
        <f t="shared" si="11"/>
        <v>88.60495436766624</v>
      </c>
      <c r="H165" s="91">
        <f>F165</f>
        <v>679.6</v>
      </c>
      <c r="I165" s="91"/>
      <c r="J165" s="91"/>
      <c r="K165" s="91"/>
      <c r="L165" s="5"/>
      <c r="M165" s="2"/>
    </row>
    <row r="166" spans="1:13" ht="42">
      <c r="A166" s="171"/>
      <c r="B166" s="171"/>
      <c r="C166" s="171">
        <v>2030</v>
      </c>
      <c r="D166" s="172" t="s">
        <v>268</v>
      </c>
      <c r="E166" s="91">
        <v>57377</v>
      </c>
      <c r="F166" s="91">
        <v>57377</v>
      </c>
      <c r="G166" s="94">
        <f t="shared" si="11"/>
        <v>100</v>
      </c>
      <c r="H166" s="91">
        <f>F166</f>
        <v>57377</v>
      </c>
      <c r="I166" s="91"/>
      <c r="J166" s="91"/>
      <c r="K166" s="91"/>
      <c r="L166" s="5"/>
      <c r="M166" s="2"/>
    </row>
    <row r="167" spans="1:13" s="33" customFormat="1" ht="18">
      <c r="A167" s="174"/>
      <c r="B167" s="174">
        <v>85228</v>
      </c>
      <c r="C167" s="174"/>
      <c r="D167" s="175" t="s">
        <v>297</v>
      </c>
      <c r="E167" s="94">
        <f>E168</f>
        <v>0</v>
      </c>
      <c r="F167" s="94">
        <f>F168</f>
        <v>1086.6</v>
      </c>
      <c r="G167" s="94">
        <v>0</v>
      </c>
      <c r="H167" s="94">
        <f>H168</f>
        <v>1086.6</v>
      </c>
      <c r="I167" s="94"/>
      <c r="J167" s="94"/>
      <c r="K167" s="94"/>
      <c r="L167" s="38"/>
      <c r="M167" s="32"/>
    </row>
    <row r="168" spans="1:13" ht="15.75">
      <c r="A168" s="171"/>
      <c r="B168" s="171"/>
      <c r="C168" s="173" t="s">
        <v>21</v>
      </c>
      <c r="D168" s="172" t="s">
        <v>22</v>
      </c>
      <c r="E168" s="91">
        <v>0</v>
      </c>
      <c r="F168" s="91">
        <v>1086.6</v>
      </c>
      <c r="G168" s="94">
        <v>0</v>
      </c>
      <c r="H168" s="91">
        <f>F168</f>
        <v>1086.6</v>
      </c>
      <c r="I168" s="91"/>
      <c r="J168" s="91"/>
      <c r="K168" s="91"/>
      <c r="L168" s="5"/>
      <c r="M168" s="2"/>
    </row>
    <row r="169" spans="1:13" ht="15.75">
      <c r="A169" s="174"/>
      <c r="B169" s="174">
        <v>85230</v>
      </c>
      <c r="C169" s="174"/>
      <c r="D169" s="175" t="s">
        <v>244</v>
      </c>
      <c r="E169" s="94">
        <f>E170</f>
        <v>9972</v>
      </c>
      <c r="F169" s="94">
        <f>F170</f>
        <v>9972</v>
      </c>
      <c r="G169" s="94">
        <f t="shared" si="11"/>
        <v>100</v>
      </c>
      <c r="H169" s="94">
        <f>H170</f>
        <v>9972</v>
      </c>
      <c r="I169" s="94"/>
      <c r="J169" s="94"/>
      <c r="K169" s="94"/>
      <c r="L169" s="38"/>
      <c r="M169" s="2"/>
    </row>
    <row r="170" spans="1:13" ht="42">
      <c r="A170" s="171"/>
      <c r="B170" s="171"/>
      <c r="C170" s="171">
        <v>2030</v>
      </c>
      <c r="D170" s="172" t="s">
        <v>268</v>
      </c>
      <c r="E170" s="91">
        <v>9972</v>
      </c>
      <c r="F170" s="91">
        <v>9972</v>
      </c>
      <c r="G170" s="94">
        <f t="shared" si="11"/>
        <v>100</v>
      </c>
      <c r="H170" s="91">
        <f>F170</f>
        <v>9972</v>
      </c>
      <c r="I170" s="91"/>
      <c r="J170" s="91"/>
      <c r="K170" s="91"/>
      <c r="L170" s="5"/>
      <c r="M170" s="2"/>
    </row>
    <row r="171" spans="1:13" ht="15.75">
      <c r="A171" s="176">
        <v>854</v>
      </c>
      <c r="B171" s="176"/>
      <c r="C171" s="176"/>
      <c r="D171" s="177" t="s">
        <v>353</v>
      </c>
      <c r="E171" s="92">
        <f>E172</f>
        <v>34660</v>
      </c>
      <c r="F171" s="92">
        <f>F172</f>
        <v>34660</v>
      </c>
      <c r="G171" s="186">
        <f t="shared" si="11"/>
        <v>100</v>
      </c>
      <c r="H171" s="92">
        <f>H172</f>
        <v>34660</v>
      </c>
      <c r="I171" s="91"/>
      <c r="J171" s="91"/>
      <c r="K171" s="91"/>
      <c r="L171" s="5"/>
      <c r="M171" s="2"/>
    </row>
    <row r="172" spans="1:13" s="33" customFormat="1" ht="18">
      <c r="A172" s="174"/>
      <c r="B172" s="174">
        <v>85415</v>
      </c>
      <c r="C172" s="174"/>
      <c r="D172" s="175" t="s">
        <v>298</v>
      </c>
      <c r="E172" s="94">
        <f>E173</f>
        <v>34660</v>
      </c>
      <c r="F172" s="94">
        <f>F173</f>
        <v>34660</v>
      </c>
      <c r="G172" s="94">
        <f t="shared" si="11"/>
        <v>100</v>
      </c>
      <c r="H172" s="94">
        <f>H173</f>
        <v>34660</v>
      </c>
      <c r="I172" s="94"/>
      <c r="J172" s="94"/>
      <c r="K172" s="94"/>
      <c r="L172" s="38"/>
      <c r="M172" s="32"/>
    </row>
    <row r="173" spans="1:13" ht="46.5" customHeight="1">
      <c r="A173" s="171"/>
      <c r="B173" s="171"/>
      <c r="C173" s="171">
        <v>2030</v>
      </c>
      <c r="D173" s="172" t="s">
        <v>268</v>
      </c>
      <c r="E173" s="91">
        <v>34660</v>
      </c>
      <c r="F173" s="91">
        <v>34660</v>
      </c>
      <c r="G173" s="94">
        <f t="shared" si="11"/>
        <v>100</v>
      </c>
      <c r="H173" s="91">
        <f>F173</f>
        <v>34660</v>
      </c>
      <c r="I173" s="91"/>
      <c r="J173" s="91"/>
      <c r="K173" s="91"/>
      <c r="L173" s="5"/>
      <c r="M173" s="2"/>
    </row>
    <row r="174" spans="1:13" ht="15.75">
      <c r="A174" s="176">
        <v>855</v>
      </c>
      <c r="B174" s="176"/>
      <c r="C174" s="176"/>
      <c r="D174" s="177" t="s">
        <v>245</v>
      </c>
      <c r="E174" s="92">
        <f>E175+E177+E180+E183+E185</f>
        <v>8958274</v>
      </c>
      <c r="F174" s="92">
        <f>F175+F177+F180+F183+F185</f>
        <v>8947978.66</v>
      </c>
      <c r="G174" s="186">
        <f aca="true" t="shared" si="12" ref="G174:G189">(F174/E174)*100</f>
        <v>99.8850745132377</v>
      </c>
      <c r="H174" s="92">
        <f aca="true" t="shared" si="13" ref="H174:H179">F174</f>
        <v>8947978.66</v>
      </c>
      <c r="I174" s="91"/>
      <c r="J174" s="91"/>
      <c r="K174" s="91"/>
      <c r="L174" s="5"/>
      <c r="M174" s="2"/>
    </row>
    <row r="175" spans="1:13" s="33" customFormat="1" ht="15.75">
      <c r="A175" s="174"/>
      <c r="B175" s="174">
        <v>85501</v>
      </c>
      <c r="C175" s="174"/>
      <c r="D175" s="175" t="s">
        <v>246</v>
      </c>
      <c r="E175" s="94">
        <f>E176</f>
        <v>6453238</v>
      </c>
      <c r="F175" s="94">
        <f>F176</f>
        <v>6453238</v>
      </c>
      <c r="G175" s="94">
        <f t="shared" si="12"/>
        <v>100</v>
      </c>
      <c r="H175" s="94">
        <f t="shared" si="13"/>
        <v>6453238</v>
      </c>
      <c r="I175" s="94"/>
      <c r="J175" s="94"/>
      <c r="K175" s="94"/>
      <c r="L175" s="38"/>
      <c r="M175" s="32"/>
    </row>
    <row r="176" spans="1:13" ht="84">
      <c r="A176" s="171"/>
      <c r="B176" s="171"/>
      <c r="C176" s="171">
        <v>2060</v>
      </c>
      <c r="D176" s="178" t="s">
        <v>487</v>
      </c>
      <c r="E176" s="91">
        <v>6453238</v>
      </c>
      <c r="F176" s="91">
        <v>6453238</v>
      </c>
      <c r="G176" s="94">
        <f t="shared" si="12"/>
        <v>100</v>
      </c>
      <c r="H176" s="91">
        <f t="shared" si="13"/>
        <v>6453238</v>
      </c>
      <c r="I176" s="91"/>
      <c r="J176" s="91"/>
      <c r="K176" s="91"/>
      <c r="L176" s="5"/>
      <c r="M176" s="2"/>
    </row>
    <row r="177" spans="1:13" s="33" customFormat="1" ht="60.75" customHeight="1">
      <c r="A177" s="174"/>
      <c r="B177" s="174">
        <v>85502</v>
      </c>
      <c r="C177" s="174"/>
      <c r="D177" s="175" t="s">
        <v>466</v>
      </c>
      <c r="E177" s="94">
        <f>SUM(E178:E179)</f>
        <v>2207097</v>
      </c>
      <c r="F177" s="94">
        <f>SUM(F178:F179)</f>
        <v>2196830.17</v>
      </c>
      <c r="G177" s="94">
        <f t="shared" si="12"/>
        <v>99.5348265164603</v>
      </c>
      <c r="H177" s="94">
        <f t="shared" si="13"/>
        <v>2196830.17</v>
      </c>
      <c r="I177" s="94"/>
      <c r="J177" s="94"/>
      <c r="K177" s="94"/>
      <c r="L177" s="38"/>
      <c r="M177" s="32"/>
    </row>
    <row r="178" spans="1:13" ht="73.5" customHeight="1">
      <c r="A178" s="171"/>
      <c r="B178" s="171"/>
      <c r="C178" s="171">
        <v>2010</v>
      </c>
      <c r="D178" s="172" t="s">
        <v>271</v>
      </c>
      <c r="E178" s="91">
        <v>2186000</v>
      </c>
      <c r="F178" s="91">
        <v>2185964.81</v>
      </c>
      <c r="G178" s="94">
        <f t="shared" si="12"/>
        <v>99.99839021043002</v>
      </c>
      <c r="H178" s="91">
        <f t="shared" si="13"/>
        <v>2185964.81</v>
      </c>
      <c r="I178" s="91"/>
      <c r="J178" s="91"/>
      <c r="K178" s="91"/>
      <c r="L178" s="5"/>
      <c r="M178" s="2"/>
    </row>
    <row r="179" spans="1:13" ht="60" customHeight="1">
      <c r="A179" s="171"/>
      <c r="B179" s="171"/>
      <c r="C179" s="171">
        <v>2360</v>
      </c>
      <c r="D179" s="172" t="s">
        <v>270</v>
      </c>
      <c r="E179" s="91">
        <v>21097</v>
      </c>
      <c r="F179" s="91">
        <v>10865.36</v>
      </c>
      <c r="G179" s="94">
        <f t="shared" si="12"/>
        <v>51.501919704223354</v>
      </c>
      <c r="H179" s="91">
        <f t="shared" si="13"/>
        <v>10865.36</v>
      </c>
      <c r="I179" s="91"/>
      <c r="J179" s="91"/>
      <c r="K179" s="91"/>
      <c r="L179" s="5"/>
      <c r="M179" s="2"/>
    </row>
    <row r="180" spans="1:13" s="33" customFormat="1" ht="22.5" customHeight="1">
      <c r="A180" s="174"/>
      <c r="B180" s="174">
        <v>85503</v>
      </c>
      <c r="C180" s="174"/>
      <c r="D180" s="175" t="s">
        <v>247</v>
      </c>
      <c r="E180" s="94">
        <f>E181</f>
        <v>319</v>
      </c>
      <c r="F180" s="94">
        <f>SUM(F181:F182)</f>
        <v>290.89000000000004</v>
      </c>
      <c r="G180" s="94">
        <f t="shared" si="12"/>
        <v>91.18808777429467</v>
      </c>
      <c r="H180" s="94">
        <f>SUM(H181:H182)</f>
        <v>290.89000000000004</v>
      </c>
      <c r="I180" s="94"/>
      <c r="J180" s="94"/>
      <c r="K180" s="94"/>
      <c r="L180" s="38"/>
      <c r="M180" s="32"/>
    </row>
    <row r="181" spans="1:13" ht="66" customHeight="1">
      <c r="A181" s="171"/>
      <c r="B181" s="171"/>
      <c r="C181" s="171">
        <v>2010</v>
      </c>
      <c r="D181" s="172" t="s">
        <v>271</v>
      </c>
      <c r="E181" s="91">
        <v>319</v>
      </c>
      <c r="F181" s="91">
        <v>290.41</v>
      </c>
      <c r="G181" s="94">
        <f t="shared" si="12"/>
        <v>91.03761755485894</v>
      </c>
      <c r="H181" s="91">
        <f>F181</f>
        <v>290.41</v>
      </c>
      <c r="I181" s="91"/>
      <c r="J181" s="91"/>
      <c r="K181" s="91"/>
      <c r="L181" s="5"/>
      <c r="M181" s="2"/>
    </row>
    <row r="182" spans="1:13" ht="66" customHeight="1">
      <c r="A182" s="171"/>
      <c r="B182" s="171"/>
      <c r="C182" s="171">
        <v>2360</v>
      </c>
      <c r="D182" s="172" t="s">
        <v>270</v>
      </c>
      <c r="E182" s="91">
        <v>0</v>
      </c>
      <c r="F182" s="91">
        <v>0.48</v>
      </c>
      <c r="G182" s="94">
        <v>0</v>
      </c>
      <c r="H182" s="91">
        <v>0.48</v>
      </c>
      <c r="I182" s="91"/>
      <c r="J182" s="91"/>
      <c r="K182" s="91"/>
      <c r="L182" s="5"/>
      <c r="M182" s="2"/>
    </row>
    <row r="183" spans="1:13" s="33" customFormat="1" ht="27.75" customHeight="1">
      <c r="A183" s="174"/>
      <c r="B183" s="174">
        <v>85504</v>
      </c>
      <c r="C183" s="174"/>
      <c r="D183" s="175" t="s">
        <v>326</v>
      </c>
      <c r="E183" s="94">
        <f>E184</f>
        <v>270940</v>
      </c>
      <c r="F183" s="94">
        <f>F184</f>
        <v>270940</v>
      </c>
      <c r="G183" s="94">
        <f>(F183/E183)*100</f>
        <v>100</v>
      </c>
      <c r="H183" s="94">
        <f>F183</f>
        <v>270940</v>
      </c>
      <c r="I183" s="94"/>
      <c r="J183" s="94"/>
      <c r="K183" s="94"/>
      <c r="L183" s="38"/>
      <c r="M183" s="32"/>
    </row>
    <row r="184" spans="1:13" ht="66" customHeight="1">
      <c r="A184" s="171"/>
      <c r="B184" s="171"/>
      <c r="C184" s="171">
        <v>2010</v>
      </c>
      <c r="D184" s="172" t="s">
        <v>271</v>
      </c>
      <c r="E184" s="91">
        <v>270940</v>
      </c>
      <c r="F184" s="91">
        <v>270940</v>
      </c>
      <c r="G184" s="94">
        <f>(F184/E184)*100</f>
        <v>100</v>
      </c>
      <c r="H184" s="91">
        <f>F184</f>
        <v>270940</v>
      </c>
      <c r="I184" s="91"/>
      <c r="J184" s="91"/>
      <c r="K184" s="91"/>
      <c r="L184" s="5"/>
      <c r="M184" s="2"/>
    </row>
    <row r="185" spans="1:13" s="33" customFormat="1" ht="84" customHeight="1">
      <c r="A185" s="174"/>
      <c r="B185" s="174">
        <v>85513</v>
      </c>
      <c r="C185" s="174"/>
      <c r="D185" s="175" t="s">
        <v>442</v>
      </c>
      <c r="E185" s="94">
        <f>E186</f>
        <v>26680</v>
      </c>
      <c r="F185" s="94">
        <f>F186</f>
        <v>26679.6</v>
      </c>
      <c r="G185" s="94">
        <f>(F185/E185)*100</f>
        <v>99.99850074962518</v>
      </c>
      <c r="H185" s="94">
        <f>H186</f>
        <v>26679.6</v>
      </c>
      <c r="I185" s="94"/>
      <c r="J185" s="94"/>
      <c r="K185" s="94"/>
      <c r="L185" s="38"/>
      <c r="M185" s="32"/>
    </row>
    <row r="186" spans="1:13" ht="66" customHeight="1">
      <c r="A186" s="171"/>
      <c r="B186" s="171"/>
      <c r="C186" s="171">
        <v>2010</v>
      </c>
      <c r="D186" s="172" t="s">
        <v>271</v>
      </c>
      <c r="E186" s="91">
        <v>26680</v>
      </c>
      <c r="F186" s="91">
        <v>26679.6</v>
      </c>
      <c r="G186" s="94">
        <f>(F186/E186)*100</f>
        <v>99.99850074962518</v>
      </c>
      <c r="H186" s="91">
        <f>F186</f>
        <v>26679.6</v>
      </c>
      <c r="I186" s="91"/>
      <c r="J186" s="91"/>
      <c r="K186" s="91"/>
      <c r="L186" s="5"/>
      <c r="M186" s="2"/>
    </row>
    <row r="187" spans="1:13" s="7" customFormat="1" ht="38.25" customHeight="1">
      <c r="A187" s="176">
        <v>900</v>
      </c>
      <c r="B187" s="176"/>
      <c r="C187" s="176"/>
      <c r="D187" s="177" t="s">
        <v>73</v>
      </c>
      <c r="E187" s="92">
        <f>E188+E193+E195+E197+E199</f>
        <v>303907.2</v>
      </c>
      <c r="F187" s="92">
        <f>F188+F193+F195+F197+F199</f>
        <v>272726.5</v>
      </c>
      <c r="G187" s="186">
        <f>(F187/E187)*100</f>
        <v>89.74005880742541</v>
      </c>
      <c r="H187" s="92">
        <f>H188+H193+H195+H197+H199</f>
        <v>265644.18</v>
      </c>
      <c r="I187" s="92"/>
      <c r="J187" s="92">
        <f>J188+J193+J195+J197+J199</f>
        <v>7082.32</v>
      </c>
      <c r="K187" s="92"/>
      <c r="L187" s="157"/>
      <c r="M187" s="95"/>
    </row>
    <row r="188" spans="1:13" ht="15.75">
      <c r="A188" s="174"/>
      <c r="B188" s="174">
        <v>90001</v>
      </c>
      <c r="C188" s="174"/>
      <c r="D188" s="175" t="s">
        <v>74</v>
      </c>
      <c r="E188" s="94">
        <f>SUM(E189:E192)</f>
        <v>267958</v>
      </c>
      <c r="F188" s="94">
        <f>SUM(F189:F192)</f>
        <v>242523.68999999997</v>
      </c>
      <c r="G188" s="94">
        <f t="shared" si="12"/>
        <v>90.50809828405943</v>
      </c>
      <c r="H188" s="94">
        <f>SUM(H189:H192)</f>
        <v>242523.68999999997</v>
      </c>
      <c r="I188" s="94"/>
      <c r="J188" s="94"/>
      <c r="K188" s="94"/>
      <c r="L188" s="38"/>
      <c r="M188" s="2"/>
    </row>
    <row r="189" spans="1:13" ht="32.25" customHeight="1">
      <c r="A189" s="174"/>
      <c r="B189" s="174"/>
      <c r="C189" s="173" t="s">
        <v>238</v>
      </c>
      <c r="D189" s="172" t="s">
        <v>239</v>
      </c>
      <c r="E189" s="94">
        <v>46</v>
      </c>
      <c r="F189" s="94">
        <v>46.4</v>
      </c>
      <c r="G189" s="94">
        <f t="shared" si="12"/>
        <v>100.8695652173913</v>
      </c>
      <c r="H189" s="94">
        <f>F189</f>
        <v>46.4</v>
      </c>
      <c r="I189" s="94"/>
      <c r="J189" s="94"/>
      <c r="K189" s="94"/>
      <c r="L189" s="38"/>
      <c r="M189" s="2"/>
    </row>
    <row r="190" spans="1:13" ht="12.75">
      <c r="A190" s="228"/>
      <c r="B190" s="228"/>
      <c r="C190" s="228" t="s">
        <v>21</v>
      </c>
      <c r="D190" s="229" t="s">
        <v>22</v>
      </c>
      <c r="E190" s="221">
        <v>267130</v>
      </c>
      <c r="F190" s="221">
        <v>242287.68</v>
      </c>
      <c r="G190" s="221">
        <f>(F190/E190)*100</f>
        <v>90.70028824916707</v>
      </c>
      <c r="H190" s="221">
        <f>F190</f>
        <v>242287.68</v>
      </c>
      <c r="I190" s="221"/>
      <c r="J190" s="221"/>
      <c r="K190" s="221"/>
      <c r="L190" s="224"/>
      <c r="M190" s="223"/>
    </row>
    <row r="191" spans="1:13" ht="12.75">
      <c r="A191" s="228"/>
      <c r="B191" s="228"/>
      <c r="C191" s="228"/>
      <c r="D191" s="229"/>
      <c r="E191" s="221"/>
      <c r="F191" s="221"/>
      <c r="G191" s="221"/>
      <c r="H191" s="221"/>
      <c r="I191" s="221"/>
      <c r="J191" s="221"/>
      <c r="K191" s="221"/>
      <c r="L191" s="224"/>
      <c r="M191" s="223"/>
    </row>
    <row r="192" spans="1:13" ht="15.75">
      <c r="A192" s="171"/>
      <c r="B192" s="171"/>
      <c r="C192" s="173" t="s">
        <v>23</v>
      </c>
      <c r="D192" s="172" t="s">
        <v>220</v>
      </c>
      <c r="E192" s="91">
        <v>782</v>
      </c>
      <c r="F192" s="91">
        <v>189.61</v>
      </c>
      <c r="G192" s="91">
        <f aca="true" t="shared" si="14" ref="G192:G204">(F192/E192)*100</f>
        <v>24.24680306905371</v>
      </c>
      <c r="H192" s="91">
        <f>F192</f>
        <v>189.61</v>
      </c>
      <c r="I192" s="91"/>
      <c r="J192" s="91"/>
      <c r="K192" s="91"/>
      <c r="L192" s="5"/>
      <c r="M192" s="4"/>
    </row>
    <row r="193" spans="1:13" ht="15.75">
      <c r="A193" s="174"/>
      <c r="B193" s="174">
        <v>90002</v>
      </c>
      <c r="C193" s="174"/>
      <c r="D193" s="175" t="s">
        <v>75</v>
      </c>
      <c r="E193" s="94">
        <v>0</v>
      </c>
      <c r="F193" s="94">
        <f>SUM(F194:F194)</f>
        <v>525</v>
      </c>
      <c r="G193" s="94">
        <v>0</v>
      </c>
      <c r="H193" s="94">
        <f>SUM(H194:H194)</f>
        <v>525</v>
      </c>
      <c r="I193" s="94"/>
      <c r="J193" s="94"/>
      <c r="K193" s="94"/>
      <c r="L193" s="38"/>
      <c r="M193" s="2"/>
    </row>
    <row r="194" spans="1:13" ht="52.5" customHeight="1">
      <c r="A194" s="171"/>
      <c r="B194" s="171"/>
      <c r="C194" s="173" t="s">
        <v>54</v>
      </c>
      <c r="D194" s="172" t="s">
        <v>174</v>
      </c>
      <c r="E194" s="91">
        <v>0</v>
      </c>
      <c r="F194" s="91">
        <v>525</v>
      </c>
      <c r="G194" s="94">
        <v>0</v>
      </c>
      <c r="H194" s="91">
        <f>F194</f>
        <v>525</v>
      </c>
      <c r="I194" s="91"/>
      <c r="J194" s="91"/>
      <c r="K194" s="91"/>
      <c r="L194" s="5"/>
      <c r="M194" s="2"/>
    </row>
    <row r="195" spans="1:13" s="33" customFormat="1" ht="52.5" customHeight="1">
      <c r="A195" s="174"/>
      <c r="B195" s="174">
        <v>90015</v>
      </c>
      <c r="C195" s="179"/>
      <c r="D195" s="175" t="s">
        <v>434</v>
      </c>
      <c r="E195" s="94">
        <f>E196</f>
        <v>7082.32</v>
      </c>
      <c r="F195" s="94">
        <f>F196</f>
        <v>7082.32</v>
      </c>
      <c r="G195" s="91">
        <f t="shared" si="14"/>
        <v>100</v>
      </c>
      <c r="H195" s="94"/>
      <c r="I195" s="94"/>
      <c r="J195" s="94">
        <f>J196</f>
        <v>7082.32</v>
      </c>
      <c r="K195" s="94"/>
      <c r="L195" s="38"/>
      <c r="M195" s="32"/>
    </row>
    <row r="196" spans="1:13" ht="52.5" customHeight="1">
      <c r="A196" s="171"/>
      <c r="B196" s="171"/>
      <c r="C196" s="173" t="s">
        <v>435</v>
      </c>
      <c r="D196" s="172" t="s">
        <v>443</v>
      </c>
      <c r="E196" s="91">
        <v>7082.32</v>
      </c>
      <c r="F196" s="91">
        <v>7082.32</v>
      </c>
      <c r="G196" s="91">
        <f t="shared" si="14"/>
        <v>100</v>
      </c>
      <c r="H196" s="91"/>
      <c r="I196" s="91"/>
      <c r="J196" s="91">
        <v>7082.32</v>
      </c>
      <c r="K196" s="91"/>
      <c r="L196" s="5"/>
      <c r="M196" s="2"/>
    </row>
    <row r="197" spans="1:13" ht="37.5" customHeight="1">
      <c r="A197" s="174"/>
      <c r="B197" s="174">
        <v>90019</v>
      </c>
      <c r="C197" s="174"/>
      <c r="D197" s="175" t="s">
        <v>76</v>
      </c>
      <c r="E197" s="94">
        <f>E198</f>
        <v>5368</v>
      </c>
      <c r="F197" s="94">
        <f>F198</f>
        <v>1837.45</v>
      </c>
      <c r="G197" s="91">
        <f t="shared" si="14"/>
        <v>34.229694485842025</v>
      </c>
      <c r="H197" s="94">
        <f>H198</f>
        <v>1837.45</v>
      </c>
      <c r="I197" s="94"/>
      <c r="J197" s="94"/>
      <c r="K197" s="94"/>
      <c r="L197" s="38"/>
      <c r="M197" s="2"/>
    </row>
    <row r="198" spans="1:13" ht="15.75">
      <c r="A198" s="171"/>
      <c r="B198" s="171"/>
      <c r="C198" s="171" t="s">
        <v>19</v>
      </c>
      <c r="D198" s="172" t="s">
        <v>20</v>
      </c>
      <c r="E198" s="91">
        <v>5368</v>
      </c>
      <c r="F198" s="91">
        <v>1837.45</v>
      </c>
      <c r="G198" s="91">
        <f t="shared" si="14"/>
        <v>34.229694485842025</v>
      </c>
      <c r="H198" s="91">
        <f>F198</f>
        <v>1837.45</v>
      </c>
      <c r="I198" s="91"/>
      <c r="J198" s="91"/>
      <c r="K198" s="91"/>
      <c r="L198" s="5"/>
      <c r="M198" s="2"/>
    </row>
    <row r="199" spans="1:13" s="33" customFormat="1" ht="18">
      <c r="A199" s="174"/>
      <c r="B199" s="174">
        <v>90026</v>
      </c>
      <c r="C199" s="174"/>
      <c r="D199" s="175" t="s">
        <v>444</v>
      </c>
      <c r="E199" s="94">
        <f>SUM(E200:E203)</f>
        <v>23498.88</v>
      </c>
      <c r="F199" s="94">
        <f>SUM(F200:F203)</f>
        <v>20758.039999999997</v>
      </c>
      <c r="G199" s="91">
        <f t="shared" si="14"/>
        <v>88.33629517662118</v>
      </c>
      <c r="H199" s="94">
        <f>SUM(H200:H203)</f>
        <v>20758.039999999997</v>
      </c>
      <c r="I199" s="94"/>
      <c r="J199" s="94"/>
      <c r="K199" s="94"/>
      <c r="L199" s="38"/>
      <c r="M199" s="32"/>
    </row>
    <row r="200" spans="1:13" ht="21">
      <c r="A200" s="171"/>
      <c r="B200" s="171"/>
      <c r="C200" s="173" t="s">
        <v>238</v>
      </c>
      <c r="D200" s="172" t="s">
        <v>239</v>
      </c>
      <c r="E200" s="91">
        <v>0</v>
      </c>
      <c r="F200" s="91">
        <v>70</v>
      </c>
      <c r="G200" s="91">
        <v>0</v>
      </c>
      <c r="H200" s="91">
        <v>70</v>
      </c>
      <c r="I200" s="91"/>
      <c r="J200" s="91"/>
      <c r="K200" s="91"/>
      <c r="L200" s="5"/>
      <c r="M200" s="2"/>
    </row>
    <row r="201" spans="1:13" ht="15.75">
      <c r="A201" s="171"/>
      <c r="B201" s="171"/>
      <c r="C201" s="173" t="s">
        <v>21</v>
      </c>
      <c r="D201" s="172" t="s">
        <v>22</v>
      </c>
      <c r="E201" s="91">
        <v>2778</v>
      </c>
      <c r="F201" s="91">
        <v>0</v>
      </c>
      <c r="G201" s="91">
        <v>0</v>
      </c>
      <c r="H201" s="91">
        <v>0</v>
      </c>
      <c r="I201" s="91"/>
      <c r="J201" s="91"/>
      <c r="K201" s="91"/>
      <c r="L201" s="5"/>
      <c r="M201" s="2"/>
    </row>
    <row r="202" spans="1:13" ht="21">
      <c r="A202" s="171"/>
      <c r="B202" s="171"/>
      <c r="C202" s="173" t="s">
        <v>39</v>
      </c>
      <c r="D202" s="172" t="s">
        <v>224</v>
      </c>
      <c r="E202" s="91">
        <v>0</v>
      </c>
      <c r="F202" s="91">
        <v>174.37</v>
      </c>
      <c r="G202" s="91">
        <v>0</v>
      </c>
      <c r="H202" s="91">
        <v>174.37</v>
      </c>
      <c r="I202" s="91"/>
      <c r="J202" s="91"/>
      <c r="K202" s="91"/>
      <c r="L202" s="5"/>
      <c r="M202" s="2"/>
    </row>
    <row r="203" spans="1:13" ht="52.5">
      <c r="A203" s="171"/>
      <c r="B203" s="171"/>
      <c r="C203" s="173" t="s">
        <v>436</v>
      </c>
      <c r="D203" s="172" t="s">
        <v>445</v>
      </c>
      <c r="E203" s="91">
        <v>20720.88</v>
      </c>
      <c r="F203" s="91">
        <v>20513.67</v>
      </c>
      <c r="G203" s="91">
        <f t="shared" si="14"/>
        <v>98.99999420874016</v>
      </c>
      <c r="H203" s="91">
        <v>20513.67</v>
      </c>
      <c r="I203" s="91"/>
      <c r="J203" s="91"/>
      <c r="K203" s="91"/>
      <c r="L203" s="5"/>
      <c r="M203" s="2"/>
    </row>
    <row r="204" spans="1:13" ht="21">
      <c r="A204" s="176">
        <v>921</v>
      </c>
      <c r="B204" s="176"/>
      <c r="C204" s="176"/>
      <c r="D204" s="177" t="s">
        <v>179</v>
      </c>
      <c r="E204" s="92">
        <f>E205</f>
        <v>49995</v>
      </c>
      <c r="F204" s="92">
        <f>F205</f>
        <v>49995</v>
      </c>
      <c r="G204" s="92">
        <f t="shared" si="14"/>
        <v>100</v>
      </c>
      <c r="H204" s="92">
        <f>H205</f>
        <v>20000</v>
      </c>
      <c r="I204" s="92"/>
      <c r="J204" s="92">
        <f>J205</f>
        <v>29995</v>
      </c>
      <c r="K204" s="92"/>
      <c r="L204" s="5"/>
      <c r="M204" s="2"/>
    </row>
    <row r="205" spans="1:13" s="33" customFormat="1" ht="15.75">
      <c r="A205" s="174"/>
      <c r="B205" s="174">
        <v>92109</v>
      </c>
      <c r="C205" s="174"/>
      <c r="D205" s="175" t="s">
        <v>205</v>
      </c>
      <c r="E205" s="94">
        <f>E206+E207</f>
        <v>49995</v>
      </c>
      <c r="F205" s="94">
        <f>F206+F207</f>
        <v>49995</v>
      </c>
      <c r="G205" s="94">
        <f>(F205/E205)*100</f>
        <v>100</v>
      </c>
      <c r="H205" s="94">
        <f>H206</f>
        <v>20000</v>
      </c>
      <c r="I205" s="94"/>
      <c r="J205" s="94">
        <f>J207</f>
        <v>29995</v>
      </c>
      <c r="K205" s="94"/>
      <c r="L205" s="38"/>
      <c r="M205" s="32"/>
    </row>
    <row r="206" spans="1:13" s="33" customFormat="1" ht="45" customHeight="1">
      <c r="A206" s="174"/>
      <c r="B206" s="174"/>
      <c r="C206" s="171">
        <v>2710</v>
      </c>
      <c r="D206" s="172" t="s">
        <v>299</v>
      </c>
      <c r="E206" s="91">
        <v>20000</v>
      </c>
      <c r="F206" s="91">
        <v>20000</v>
      </c>
      <c r="G206" s="94">
        <f>(F206/E206)*100</f>
        <v>100</v>
      </c>
      <c r="H206" s="94">
        <f>F206</f>
        <v>20000</v>
      </c>
      <c r="I206" s="94"/>
      <c r="J206" s="94"/>
      <c r="K206" s="94"/>
      <c r="L206" s="38"/>
      <c r="M206" s="32"/>
    </row>
    <row r="207" spans="1:13" ht="81" customHeight="1">
      <c r="A207" s="171"/>
      <c r="B207" s="171"/>
      <c r="C207" s="173" t="s">
        <v>296</v>
      </c>
      <c r="D207" s="172" t="s">
        <v>310</v>
      </c>
      <c r="E207" s="91">
        <v>29995</v>
      </c>
      <c r="F207" s="91">
        <v>29995</v>
      </c>
      <c r="G207" s="94">
        <f>(F207/E207)*100</f>
        <v>100</v>
      </c>
      <c r="H207" s="91"/>
      <c r="I207" s="91"/>
      <c r="J207" s="91">
        <f>F207</f>
        <v>29995</v>
      </c>
      <c r="K207" s="91"/>
      <c r="L207" s="5"/>
      <c r="M207" s="2"/>
    </row>
    <row r="208" spans="1:13" ht="21.75" customHeight="1">
      <c r="A208" s="243" t="s">
        <v>3</v>
      </c>
      <c r="B208" s="243"/>
      <c r="C208" s="243"/>
      <c r="D208" s="177"/>
      <c r="E208" s="92">
        <f>E8+E16+E24+E27+E35+E47+E50+E65+E74+E77+E108+E120+E154+E171+E174+E187+E204</f>
        <v>32476229.99</v>
      </c>
      <c r="F208" s="92">
        <f>F8+F16+F24+F27+F35+F47+F50+F65+F74+F77+F108+F120+F154+F171+F174+F187+F204</f>
        <v>32942385.34</v>
      </c>
      <c r="G208" s="92">
        <f>(F208/E208)*100</f>
        <v>101.43537396472293</v>
      </c>
      <c r="H208" s="92">
        <f>H8+H16+H24+H27+H35+H47+H50+H65+H74+H77+H108+H120+H154+H171+H174+H187+H204</f>
        <v>31385879.369999997</v>
      </c>
      <c r="I208" s="92">
        <f>I8+I16+I24+I27+I35+I47+I50+I65+I74+I77+I108+I120+I154+I171+I174+I187+I204</f>
        <v>50436.520000000004</v>
      </c>
      <c r="J208" s="92">
        <f>J8+J16+J24+J27+J35+J47+J50+J65+J74+J77+J108+J120+J154+J171+J174+J187+J204</f>
        <v>1556505.97</v>
      </c>
      <c r="K208" s="92"/>
      <c r="L208" s="156"/>
      <c r="M208" s="4"/>
    </row>
  </sheetData>
  <sheetProtection/>
  <mergeCells count="288">
    <mergeCell ref="K190:K191"/>
    <mergeCell ref="L190:L191"/>
    <mergeCell ref="M190:M191"/>
    <mergeCell ref="J190:J191"/>
    <mergeCell ref="A208:C208"/>
    <mergeCell ref="J160:J161"/>
    <mergeCell ref="K160:K161"/>
    <mergeCell ref="L160:L161"/>
    <mergeCell ref="M160:M161"/>
    <mergeCell ref="A190:A191"/>
    <mergeCell ref="B190:B191"/>
    <mergeCell ref="C190:C191"/>
    <mergeCell ref="D190:D191"/>
    <mergeCell ref="E190:E191"/>
    <mergeCell ref="F190:F191"/>
    <mergeCell ref="M154:M155"/>
    <mergeCell ref="G160:G161"/>
    <mergeCell ref="H160:H161"/>
    <mergeCell ref="I160:I161"/>
    <mergeCell ref="G154:G155"/>
    <mergeCell ref="F154:F155"/>
    <mergeCell ref="A160:A161"/>
    <mergeCell ref="B160:B161"/>
    <mergeCell ref="C160:C161"/>
    <mergeCell ref="D160:D161"/>
    <mergeCell ref="E160:E161"/>
    <mergeCell ref="F160:F161"/>
    <mergeCell ref="H154:H155"/>
    <mergeCell ref="I154:I155"/>
    <mergeCell ref="J154:J155"/>
    <mergeCell ref="K154:K155"/>
    <mergeCell ref="L154:L155"/>
    <mergeCell ref="A154:A155"/>
    <mergeCell ref="B154:B155"/>
    <mergeCell ref="C154:C155"/>
    <mergeCell ref="D154:D155"/>
    <mergeCell ref="E154:E155"/>
    <mergeCell ref="M145:M146"/>
    <mergeCell ref="H141:H142"/>
    <mergeCell ref="G145:G146"/>
    <mergeCell ref="H145:H146"/>
    <mergeCell ref="L141:L142"/>
    <mergeCell ref="M141:M142"/>
    <mergeCell ref="I145:I146"/>
    <mergeCell ref="J145:J146"/>
    <mergeCell ref="K145:K146"/>
    <mergeCell ref="L145:L146"/>
    <mergeCell ref="A145:A146"/>
    <mergeCell ref="B145:B146"/>
    <mergeCell ref="C145:C146"/>
    <mergeCell ref="D145:D146"/>
    <mergeCell ref="E145:E146"/>
    <mergeCell ref="H139:H140"/>
    <mergeCell ref="F145:F146"/>
    <mergeCell ref="I139:I140"/>
    <mergeCell ref="M139:M140"/>
    <mergeCell ref="A141:A142"/>
    <mergeCell ref="B141:B142"/>
    <mergeCell ref="C141:C142"/>
    <mergeCell ref="D141:D142"/>
    <mergeCell ref="E141:E142"/>
    <mergeCell ref="F141:F142"/>
    <mergeCell ref="G141:G142"/>
    <mergeCell ref="J126:J127"/>
    <mergeCell ref="K126:K127"/>
    <mergeCell ref="L126:L127"/>
    <mergeCell ref="M126:M127"/>
    <mergeCell ref="A139:A140"/>
    <mergeCell ref="B139:B140"/>
    <mergeCell ref="C139:C140"/>
    <mergeCell ref="D139:D140"/>
    <mergeCell ref="E139:E140"/>
    <mergeCell ref="F139:F140"/>
    <mergeCell ref="M121:M122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G121:G122"/>
    <mergeCell ref="H121:H122"/>
    <mergeCell ref="I121:I122"/>
    <mergeCell ref="J121:J122"/>
    <mergeCell ref="K121:K122"/>
    <mergeCell ref="L121:L122"/>
    <mergeCell ref="F115:F116"/>
    <mergeCell ref="K115:K116"/>
    <mergeCell ref="L115:L116"/>
    <mergeCell ref="M115:M116"/>
    <mergeCell ref="A121:A122"/>
    <mergeCell ref="B121:B122"/>
    <mergeCell ref="C121:C122"/>
    <mergeCell ref="D121:D122"/>
    <mergeCell ref="E121:E122"/>
    <mergeCell ref="F121:F122"/>
    <mergeCell ref="I108:I109"/>
    <mergeCell ref="J108:J109"/>
    <mergeCell ref="K108:K109"/>
    <mergeCell ref="L108:L109"/>
    <mergeCell ref="M108:M109"/>
    <mergeCell ref="A115:A116"/>
    <mergeCell ref="B115:B116"/>
    <mergeCell ref="C115:C116"/>
    <mergeCell ref="D115:D116"/>
    <mergeCell ref="E115:E116"/>
    <mergeCell ref="L93:L94"/>
    <mergeCell ref="M93:M94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A93:A94"/>
    <mergeCell ref="B93:B94"/>
    <mergeCell ref="C93:C94"/>
    <mergeCell ref="D93:D94"/>
    <mergeCell ref="E93:E94"/>
    <mergeCell ref="F93:F94"/>
    <mergeCell ref="H84:H85"/>
    <mergeCell ref="I84:I85"/>
    <mergeCell ref="J84:J85"/>
    <mergeCell ref="K84:K85"/>
    <mergeCell ref="L84:L85"/>
    <mergeCell ref="M84:M85"/>
    <mergeCell ref="A84:A85"/>
    <mergeCell ref="B84:B85"/>
    <mergeCell ref="C84:C85"/>
    <mergeCell ref="D84:D85"/>
    <mergeCell ref="E84:E85"/>
    <mergeCell ref="F84:F85"/>
    <mergeCell ref="H82:H83"/>
    <mergeCell ref="I82:I83"/>
    <mergeCell ref="J82:J83"/>
    <mergeCell ref="K82:K83"/>
    <mergeCell ref="L82:L83"/>
    <mergeCell ref="M82:M83"/>
    <mergeCell ref="J58:J59"/>
    <mergeCell ref="K58:K59"/>
    <mergeCell ref="L58:L59"/>
    <mergeCell ref="M58:M59"/>
    <mergeCell ref="A82:A83"/>
    <mergeCell ref="B82:B83"/>
    <mergeCell ref="C82:C83"/>
    <mergeCell ref="D82:D83"/>
    <mergeCell ref="E82:E83"/>
    <mergeCell ref="F82:F83"/>
    <mergeCell ref="J44:J45"/>
    <mergeCell ref="K44:K45"/>
    <mergeCell ref="L44:L45"/>
    <mergeCell ref="M44:M45"/>
    <mergeCell ref="A58:A59"/>
    <mergeCell ref="B58:B59"/>
    <mergeCell ref="C58:C59"/>
    <mergeCell ref="D58:D59"/>
    <mergeCell ref="E58:E59"/>
    <mergeCell ref="F58:F59"/>
    <mergeCell ref="L30:L31"/>
    <mergeCell ref="M30:M31"/>
    <mergeCell ref="A44:A45"/>
    <mergeCell ref="B44:B45"/>
    <mergeCell ref="C44:C45"/>
    <mergeCell ref="D44:D45"/>
    <mergeCell ref="E44:E45"/>
    <mergeCell ref="F44:F45"/>
    <mergeCell ref="G44:G45"/>
    <mergeCell ref="H44:H45"/>
    <mergeCell ref="M21:M22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M19:M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E4:G6"/>
    <mergeCell ref="H4:K4"/>
    <mergeCell ref="H5:K5"/>
    <mergeCell ref="H6:H7"/>
    <mergeCell ref="D11:D12"/>
    <mergeCell ref="E11:E12"/>
    <mergeCell ref="F11:F12"/>
    <mergeCell ref="G11:G12"/>
    <mergeCell ref="H11:H12"/>
    <mergeCell ref="I11:I12"/>
    <mergeCell ref="I6:I7"/>
    <mergeCell ref="J6:J7"/>
    <mergeCell ref="K6:K7"/>
    <mergeCell ref="L6:L7"/>
    <mergeCell ref="B1:N1"/>
    <mergeCell ref="A3:A7"/>
    <mergeCell ref="B3:B7"/>
    <mergeCell ref="C3:C7"/>
    <mergeCell ref="D3:D7"/>
    <mergeCell ref="E3:K3"/>
    <mergeCell ref="M11:M12"/>
    <mergeCell ref="A19:A20"/>
    <mergeCell ref="B19:B20"/>
    <mergeCell ref="C19:C20"/>
    <mergeCell ref="D19:D20"/>
    <mergeCell ref="H19:H20"/>
    <mergeCell ref="I19:I20"/>
    <mergeCell ref="A11:A12"/>
    <mergeCell ref="B11:B12"/>
    <mergeCell ref="C11:C12"/>
    <mergeCell ref="L19:L20"/>
    <mergeCell ref="J21:J22"/>
    <mergeCell ref="K21:K22"/>
    <mergeCell ref="L21:L22"/>
    <mergeCell ref="J11:J12"/>
    <mergeCell ref="K11:K12"/>
    <mergeCell ref="L11:L12"/>
    <mergeCell ref="J19:J20"/>
    <mergeCell ref="K19:K20"/>
    <mergeCell ref="E19:E20"/>
    <mergeCell ref="F19:F20"/>
    <mergeCell ref="J30:J31"/>
    <mergeCell ref="K30:K31"/>
    <mergeCell ref="A91:A92"/>
    <mergeCell ref="B91:B92"/>
    <mergeCell ref="C91:C92"/>
    <mergeCell ref="D91:D92"/>
    <mergeCell ref="K91:K92"/>
    <mergeCell ref="E91:E92"/>
    <mergeCell ref="F91:F92"/>
    <mergeCell ref="G91:G92"/>
    <mergeCell ref="H91:H92"/>
    <mergeCell ref="L91:L92"/>
    <mergeCell ref="I91:I92"/>
    <mergeCell ref="J91:J92"/>
    <mergeCell ref="G93:G94"/>
    <mergeCell ref="H93:H94"/>
    <mergeCell ref="F136:F137"/>
    <mergeCell ref="L136:L137"/>
    <mergeCell ref="H136:H137"/>
    <mergeCell ref="I136:I137"/>
    <mergeCell ref="J136:J137"/>
    <mergeCell ref="I93:I94"/>
    <mergeCell ref="J93:J94"/>
    <mergeCell ref="K93:K94"/>
    <mergeCell ref="A136:A137"/>
    <mergeCell ref="B136:B137"/>
    <mergeCell ref="C136:C137"/>
    <mergeCell ref="D136:D137"/>
    <mergeCell ref="E136:E137"/>
    <mergeCell ref="M91:M92"/>
    <mergeCell ref="G115:G116"/>
    <mergeCell ref="H115:H116"/>
    <mergeCell ref="I115:I116"/>
    <mergeCell ref="J115:J116"/>
    <mergeCell ref="M136:M137"/>
    <mergeCell ref="K141:K142"/>
    <mergeCell ref="L139:L140"/>
    <mergeCell ref="G190:G191"/>
    <mergeCell ref="K136:K137"/>
    <mergeCell ref="J139:J140"/>
    <mergeCell ref="K139:K140"/>
    <mergeCell ref="I141:I142"/>
    <mergeCell ref="J141:J142"/>
    <mergeCell ref="G139:G140"/>
    <mergeCell ref="G19:G20"/>
    <mergeCell ref="G82:G83"/>
    <mergeCell ref="G84:G85"/>
    <mergeCell ref="G136:G137"/>
    <mergeCell ref="H190:H191"/>
    <mergeCell ref="I190:I191"/>
    <mergeCell ref="I44:I45"/>
    <mergeCell ref="G58:G59"/>
    <mergeCell ref="H58:H59"/>
    <mergeCell ref="I58:I59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3"/>
  <colBreaks count="1" manualBreakCount="1">
    <brk id="12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O89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4.8515625" style="0" customWidth="1"/>
    <col min="2" max="2" width="7.140625" style="0" customWidth="1"/>
    <col min="3" max="3" width="9.00390625" style="0" customWidth="1"/>
    <col min="4" max="4" width="9.28125" style="0" customWidth="1"/>
    <col min="5" max="5" width="14.421875" style="0" customWidth="1"/>
    <col min="6" max="6" width="25.28125" style="0" customWidth="1"/>
    <col min="7" max="7" width="12.421875" style="0" customWidth="1"/>
    <col min="8" max="8" width="12.57421875" style="0" customWidth="1"/>
    <col min="9" max="9" width="9.8515625" style="0" customWidth="1"/>
    <col min="10" max="10" width="13.57421875" style="0" customWidth="1"/>
    <col min="11" max="11" width="13.28125" style="0" customWidth="1"/>
  </cols>
  <sheetData>
    <row r="1" spans="10:12" ht="12.75">
      <c r="J1" s="261" t="s">
        <v>127</v>
      </c>
      <c r="K1" s="261"/>
      <c r="L1" s="261"/>
    </row>
    <row r="2" spans="1:11" ht="33.75" customHeight="1">
      <c r="A2" s="303" t="s">
        <v>477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 ht="12.75">
      <c r="A3" s="27"/>
      <c r="B3" s="28"/>
      <c r="C3" s="28"/>
      <c r="D3" s="28"/>
      <c r="E3" s="29"/>
      <c r="F3" s="30"/>
      <c r="G3" s="31"/>
      <c r="H3" s="31"/>
      <c r="I3" s="31"/>
      <c r="J3" s="31"/>
      <c r="K3" s="31"/>
    </row>
    <row r="4" spans="1:11" ht="12.75">
      <c r="A4" s="304" t="s">
        <v>78</v>
      </c>
      <c r="B4" s="305" t="s">
        <v>0</v>
      </c>
      <c r="C4" s="305" t="s">
        <v>99</v>
      </c>
      <c r="D4" s="305" t="s">
        <v>126</v>
      </c>
      <c r="E4" s="306" t="s">
        <v>128</v>
      </c>
      <c r="F4" s="306" t="s">
        <v>129</v>
      </c>
      <c r="G4" s="307" t="s">
        <v>259</v>
      </c>
      <c r="H4" s="307"/>
      <c r="I4" s="307"/>
      <c r="J4" s="307"/>
      <c r="K4" s="307"/>
    </row>
    <row r="5" spans="1:11" ht="12.75">
      <c r="A5" s="304"/>
      <c r="B5" s="305"/>
      <c r="C5" s="305"/>
      <c r="D5" s="305"/>
      <c r="E5" s="306"/>
      <c r="F5" s="306"/>
      <c r="G5" s="307"/>
      <c r="H5" s="307"/>
      <c r="I5" s="307"/>
      <c r="J5" s="307"/>
      <c r="K5" s="307"/>
    </row>
    <row r="6" spans="1:11" ht="12.75">
      <c r="A6" s="304"/>
      <c r="B6" s="305"/>
      <c r="C6" s="305"/>
      <c r="D6" s="305"/>
      <c r="E6" s="306"/>
      <c r="F6" s="306"/>
      <c r="G6" s="308" t="s">
        <v>185</v>
      </c>
      <c r="H6" s="308"/>
      <c r="I6" s="308"/>
      <c r="J6" s="307" t="s">
        <v>210</v>
      </c>
      <c r="K6" s="307"/>
    </row>
    <row r="7" spans="1:11" ht="12.75">
      <c r="A7" s="304"/>
      <c r="B7" s="305"/>
      <c r="C7" s="305"/>
      <c r="D7" s="305"/>
      <c r="E7" s="306"/>
      <c r="F7" s="306"/>
      <c r="G7" s="308"/>
      <c r="H7" s="308"/>
      <c r="I7" s="308"/>
      <c r="J7" s="307"/>
      <c r="K7" s="307"/>
    </row>
    <row r="8" spans="1:11" ht="12.75">
      <c r="A8" s="304"/>
      <c r="B8" s="305"/>
      <c r="C8" s="305"/>
      <c r="D8" s="305"/>
      <c r="E8" s="306"/>
      <c r="F8" s="306"/>
      <c r="G8" s="308"/>
      <c r="H8" s="308"/>
      <c r="I8" s="308"/>
      <c r="J8" s="308" t="s">
        <v>5</v>
      </c>
      <c r="K8" s="308" t="s">
        <v>7</v>
      </c>
    </row>
    <row r="9" spans="1:11" ht="25.5" customHeight="1">
      <c r="A9" s="304"/>
      <c r="B9" s="305"/>
      <c r="C9" s="305"/>
      <c r="D9" s="305"/>
      <c r="E9" s="306"/>
      <c r="F9" s="306"/>
      <c r="G9" s="220" t="s">
        <v>260</v>
      </c>
      <c r="H9" s="220" t="s">
        <v>9</v>
      </c>
      <c r="I9" s="220" t="s">
        <v>10</v>
      </c>
      <c r="J9" s="308"/>
      <c r="K9" s="308"/>
    </row>
    <row r="10" spans="1:11" ht="12.75">
      <c r="A10" s="194">
        <v>1</v>
      </c>
      <c r="B10" s="211">
        <v>2</v>
      </c>
      <c r="C10" s="211">
        <v>3</v>
      </c>
      <c r="D10" s="211"/>
      <c r="E10" s="212">
        <v>4</v>
      </c>
      <c r="F10" s="188">
        <v>5</v>
      </c>
      <c r="G10" s="213">
        <v>6</v>
      </c>
      <c r="H10" s="213">
        <v>7</v>
      </c>
      <c r="I10" s="213">
        <v>8</v>
      </c>
      <c r="J10" s="213">
        <v>9</v>
      </c>
      <c r="K10" s="214" t="s">
        <v>261</v>
      </c>
    </row>
    <row r="11" spans="1:11" ht="28.5" customHeight="1">
      <c r="A11" s="212">
        <v>1</v>
      </c>
      <c r="B11" s="187" t="s">
        <v>11</v>
      </c>
      <c r="C11" s="187" t="s">
        <v>14</v>
      </c>
      <c r="D11" s="187" t="s">
        <v>181</v>
      </c>
      <c r="E11" s="212" t="s">
        <v>140</v>
      </c>
      <c r="F11" s="188" t="s">
        <v>355</v>
      </c>
      <c r="G11" s="189">
        <v>10991.15</v>
      </c>
      <c r="H11" s="215">
        <v>0</v>
      </c>
      <c r="I11" s="215">
        <v>0</v>
      </c>
      <c r="J11" s="200">
        <f aca="true" t="shared" si="0" ref="J11:J16">H11</f>
        <v>0</v>
      </c>
      <c r="K11" s="216"/>
    </row>
    <row r="12" spans="1:11" ht="26.25" customHeight="1">
      <c r="A12" s="217">
        <v>2</v>
      </c>
      <c r="B12" s="187" t="s">
        <v>11</v>
      </c>
      <c r="C12" s="187" t="s">
        <v>14</v>
      </c>
      <c r="D12" s="187" t="s">
        <v>177</v>
      </c>
      <c r="E12" s="212" t="s">
        <v>140</v>
      </c>
      <c r="F12" s="188" t="s">
        <v>356</v>
      </c>
      <c r="G12" s="189">
        <v>1920</v>
      </c>
      <c r="H12" s="200">
        <v>1913.27</v>
      </c>
      <c r="I12" s="200">
        <f>(H12/G12)*100</f>
        <v>99.64947916666667</v>
      </c>
      <c r="J12" s="200">
        <f t="shared" si="0"/>
        <v>1913.27</v>
      </c>
      <c r="K12" s="216"/>
    </row>
    <row r="13" spans="1:11" ht="29.25" customHeight="1">
      <c r="A13" s="212">
        <v>3</v>
      </c>
      <c r="B13" s="187" t="s">
        <v>11</v>
      </c>
      <c r="C13" s="187" t="s">
        <v>14</v>
      </c>
      <c r="D13" s="187" t="s">
        <v>178</v>
      </c>
      <c r="E13" s="212" t="s">
        <v>140</v>
      </c>
      <c r="F13" s="188" t="s">
        <v>356</v>
      </c>
      <c r="G13" s="189">
        <v>360</v>
      </c>
      <c r="H13" s="200">
        <v>357.82</v>
      </c>
      <c r="I13" s="200">
        <f aca="true" t="shared" si="1" ref="I13:I77">(H13/G13)*100</f>
        <v>99.39444444444445</v>
      </c>
      <c r="J13" s="200">
        <f t="shared" si="0"/>
        <v>357.82</v>
      </c>
      <c r="K13" s="216"/>
    </row>
    <row r="14" spans="1:11" ht="22.5">
      <c r="A14" s="212">
        <v>4</v>
      </c>
      <c r="B14" s="187" t="s">
        <v>11</v>
      </c>
      <c r="C14" s="187" t="s">
        <v>14</v>
      </c>
      <c r="D14" s="187" t="s">
        <v>177</v>
      </c>
      <c r="E14" s="212" t="s">
        <v>144</v>
      </c>
      <c r="F14" s="188" t="s">
        <v>357</v>
      </c>
      <c r="G14" s="189">
        <v>200</v>
      </c>
      <c r="H14" s="200">
        <v>198</v>
      </c>
      <c r="I14" s="200">
        <f t="shared" si="1"/>
        <v>99</v>
      </c>
      <c r="J14" s="200">
        <f t="shared" si="0"/>
        <v>198</v>
      </c>
      <c r="K14" s="200"/>
    </row>
    <row r="15" spans="1:11" ht="30" customHeight="1">
      <c r="A15" s="212">
        <v>5</v>
      </c>
      <c r="B15" s="187" t="s">
        <v>11</v>
      </c>
      <c r="C15" s="187" t="s">
        <v>14</v>
      </c>
      <c r="D15" s="187" t="s">
        <v>177</v>
      </c>
      <c r="E15" s="212" t="s">
        <v>144</v>
      </c>
      <c r="F15" s="188" t="s">
        <v>358</v>
      </c>
      <c r="G15" s="189">
        <v>500</v>
      </c>
      <c r="H15" s="200">
        <v>0</v>
      </c>
      <c r="I15" s="200">
        <f t="shared" si="1"/>
        <v>0</v>
      </c>
      <c r="J15" s="200">
        <f t="shared" si="0"/>
        <v>0</v>
      </c>
      <c r="K15" s="200"/>
    </row>
    <row r="16" spans="1:11" ht="36.75" customHeight="1">
      <c r="A16" s="217">
        <v>6</v>
      </c>
      <c r="B16" s="218" t="s">
        <v>11</v>
      </c>
      <c r="C16" s="218" t="s">
        <v>14</v>
      </c>
      <c r="D16" s="218" t="s">
        <v>181</v>
      </c>
      <c r="E16" s="217" t="s">
        <v>288</v>
      </c>
      <c r="F16" s="198" t="s">
        <v>359</v>
      </c>
      <c r="G16" s="190">
        <v>215.64</v>
      </c>
      <c r="H16" s="200">
        <v>215.64</v>
      </c>
      <c r="I16" s="200">
        <f t="shared" si="1"/>
        <v>100</v>
      </c>
      <c r="J16" s="200">
        <f t="shared" si="0"/>
        <v>215.64</v>
      </c>
      <c r="K16" s="200"/>
    </row>
    <row r="17" spans="1:11" ht="51.75" customHeight="1">
      <c r="A17" s="212">
        <v>7</v>
      </c>
      <c r="B17" s="218" t="s">
        <v>11</v>
      </c>
      <c r="C17" s="218" t="s">
        <v>14</v>
      </c>
      <c r="D17" s="218" t="s">
        <v>168</v>
      </c>
      <c r="E17" s="217" t="s">
        <v>142</v>
      </c>
      <c r="F17" s="219" t="s">
        <v>360</v>
      </c>
      <c r="G17" s="190">
        <v>12622.85</v>
      </c>
      <c r="H17" s="200">
        <v>0</v>
      </c>
      <c r="I17" s="200">
        <f t="shared" si="1"/>
        <v>0</v>
      </c>
      <c r="J17" s="200"/>
      <c r="K17" s="200">
        <f>H17</f>
        <v>0</v>
      </c>
    </row>
    <row r="18" spans="1:11" ht="32.25" customHeight="1">
      <c r="A18" s="212">
        <v>8</v>
      </c>
      <c r="B18" s="218" t="s">
        <v>11</v>
      </c>
      <c r="C18" s="218" t="s">
        <v>14</v>
      </c>
      <c r="D18" s="218" t="s">
        <v>168</v>
      </c>
      <c r="E18" s="217" t="s">
        <v>155</v>
      </c>
      <c r="F18" s="198" t="s">
        <v>361</v>
      </c>
      <c r="G18" s="190">
        <v>11355.9</v>
      </c>
      <c r="H18" s="200">
        <v>5787.06</v>
      </c>
      <c r="I18" s="200">
        <f t="shared" si="1"/>
        <v>50.96082212770454</v>
      </c>
      <c r="J18" s="200"/>
      <c r="K18" s="200">
        <f>H18</f>
        <v>5787.06</v>
      </c>
    </row>
    <row r="19" spans="1:11" ht="45" customHeight="1">
      <c r="A19" s="212">
        <v>9</v>
      </c>
      <c r="B19" s="218" t="s">
        <v>362</v>
      </c>
      <c r="C19" s="218" t="s">
        <v>363</v>
      </c>
      <c r="D19" s="218" t="s">
        <v>364</v>
      </c>
      <c r="E19" s="217" t="s">
        <v>183</v>
      </c>
      <c r="F19" s="198" t="s">
        <v>365</v>
      </c>
      <c r="G19" s="190">
        <v>1400</v>
      </c>
      <c r="H19" s="200">
        <v>1029.15</v>
      </c>
      <c r="I19" s="200">
        <f t="shared" si="1"/>
        <v>73.5107142857143</v>
      </c>
      <c r="J19" s="200">
        <f>H19</f>
        <v>1029.15</v>
      </c>
      <c r="K19" s="200"/>
    </row>
    <row r="20" spans="1:15" ht="37.5" customHeight="1">
      <c r="A20" s="217">
        <v>10</v>
      </c>
      <c r="B20" s="218" t="s">
        <v>166</v>
      </c>
      <c r="C20" s="218" t="s">
        <v>167</v>
      </c>
      <c r="D20" s="218" t="s">
        <v>177</v>
      </c>
      <c r="E20" s="217" t="s">
        <v>144</v>
      </c>
      <c r="F20" s="198" t="s">
        <v>366</v>
      </c>
      <c r="G20" s="190">
        <v>1740</v>
      </c>
      <c r="H20" s="200">
        <v>1740</v>
      </c>
      <c r="I20" s="200">
        <f t="shared" si="1"/>
        <v>100</v>
      </c>
      <c r="J20" s="200">
        <f>H20</f>
        <v>1740</v>
      </c>
      <c r="K20" s="200"/>
      <c r="O20" s="50"/>
    </row>
    <row r="21" spans="1:15" ht="39.75" customHeight="1">
      <c r="A21" s="212">
        <v>11</v>
      </c>
      <c r="B21" s="218" t="s">
        <v>166</v>
      </c>
      <c r="C21" s="218" t="s">
        <v>167</v>
      </c>
      <c r="D21" s="218" t="s">
        <v>177</v>
      </c>
      <c r="E21" s="217" t="s">
        <v>183</v>
      </c>
      <c r="F21" s="198" t="s">
        <v>367</v>
      </c>
      <c r="G21" s="190">
        <v>800</v>
      </c>
      <c r="H21" s="200">
        <v>800</v>
      </c>
      <c r="I21" s="200">
        <f t="shared" si="1"/>
        <v>100</v>
      </c>
      <c r="J21" s="200">
        <f>H21</f>
        <v>800</v>
      </c>
      <c r="K21" s="200"/>
      <c r="O21" s="50"/>
    </row>
    <row r="22" spans="1:11" ht="38.25" customHeight="1">
      <c r="A22" s="212">
        <v>12</v>
      </c>
      <c r="B22" s="218" t="s">
        <v>166</v>
      </c>
      <c r="C22" s="218" t="s">
        <v>167</v>
      </c>
      <c r="D22" s="218" t="s">
        <v>177</v>
      </c>
      <c r="E22" s="217" t="s">
        <v>155</v>
      </c>
      <c r="F22" s="198" t="s">
        <v>368</v>
      </c>
      <c r="G22" s="190">
        <v>1000</v>
      </c>
      <c r="H22" s="200">
        <v>0</v>
      </c>
      <c r="I22" s="200">
        <v>0</v>
      </c>
      <c r="J22" s="200">
        <f>H22</f>
        <v>0</v>
      </c>
      <c r="K22" s="216"/>
    </row>
    <row r="23" spans="1:11" ht="27.75" customHeight="1">
      <c r="A23" s="212">
        <v>13</v>
      </c>
      <c r="B23" s="218" t="s">
        <v>166</v>
      </c>
      <c r="C23" s="218" t="s">
        <v>167</v>
      </c>
      <c r="D23" s="218" t="s">
        <v>177</v>
      </c>
      <c r="E23" s="217" t="s">
        <v>288</v>
      </c>
      <c r="F23" s="198" t="s">
        <v>369</v>
      </c>
      <c r="G23" s="190">
        <v>2047.04</v>
      </c>
      <c r="H23" s="200">
        <v>2047.04</v>
      </c>
      <c r="I23" s="200">
        <f t="shared" si="1"/>
        <v>100</v>
      </c>
      <c r="J23" s="200">
        <f aca="true" t="shared" si="2" ref="J23:J30">H23</f>
        <v>2047.04</v>
      </c>
      <c r="K23" s="216"/>
    </row>
    <row r="24" spans="1:11" ht="27" customHeight="1">
      <c r="A24" s="217">
        <v>14</v>
      </c>
      <c r="B24" s="218" t="s">
        <v>166</v>
      </c>
      <c r="C24" s="218" t="s">
        <v>167</v>
      </c>
      <c r="D24" s="218" t="s">
        <v>177</v>
      </c>
      <c r="E24" s="217" t="s">
        <v>151</v>
      </c>
      <c r="F24" s="198" t="s">
        <v>370</v>
      </c>
      <c r="G24" s="190">
        <v>3300</v>
      </c>
      <c r="H24" s="200">
        <v>3300</v>
      </c>
      <c r="I24" s="200">
        <f t="shared" si="1"/>
        <v>100</v>
      </c>
      <c r="J24" s="200">
        <f t="shared" si="2"/>
        <v>3300</v>
      </c>
      <c r="K24" s="216"/>
    </row>
    <row r="25" spans="1:11" ht="27" customHeight="1">
      <c r="A25" s="212">
        <v>15</v>
      </c>
      <c r="B25" s="218" t="s">
        <v>166</v>
      </c>
      <c r="C25" s="218" t="s">
        <v>167</v>
      </c>
      <c r="D25" s="218" t="s">
        <v>181</v>
      </c>
      <c r="E25" s="217" t="s">
        <v>130</v>
      </c>
      <c r="F25" s="198" t="s">
        <v>282</v>
      </c>
      <c r="G25" s="190">
        <v>9000</v>
      </c>
      <c r="H25" s="200">
        <v>9000</v>
      </c>
      <c r="I25" s="200">
        <f t="shared" si="1"/>
        <v>100</v>
      </c>
      <c r="J25" s="200">
        <f t="shared" si="2"/>
        <v>9000</v>
      </c>
      <c r="K25" s="200"/>
    </row>
    <row r="26" spans="1:11" ht="27.75" customHeight="1">
      <c r="A26" s="212">
        <v>16</v>
      </c>
      <c r="B26" s="218" t="s">
        <v>166</v>
      </c>
      <c r="C26" s="218" t="s">
        <v>167</v>
      </c>
      <c r="D26" s="218" t="s">
        <v>181</v>
      </c>
      <c r="E26" s="217" t="s">
        <v>131</v>
      </c>
      <c r="F26" s="198" t="s">
        <v>283</v>
      </c>
      <c r="G26" s="190">
        <v>16550.81</v>
      </c>
      <c r="H26" s="200">
        <v>16550.81</v>
      </c>
      <c r="I26" s="200">
        <f t="shared" si="1"/>
        <v>100</v>
      </c>
      <c r="J26" s="200">
        <f t="shared" si="2"/>
        <v>16550.81</v>
      </c>
      <c r="K26" s="200"/>
    </row>
    <row r="27" spans="1:11" ht="27" customHeight="1">
      <c r="A27" s="212">
        <v>17</v>
      </c>
      <c r="B27" s="218" t="s">
        <v>166</v>
      </c>
      <c r="C27" s="218" t="s">
        <v>167</v>
      </c>
      <c r="D27" s="218" t="s">
        <v>181</v>
      </c>
      <c r="E27" s="217" t="s">
        <v>134</v>
      </c>
      <c r="F27" s="198" t="s">
        <v>371</v>
      </c>
      <c r="G27" s="190">
        <v>10410.99</v>
      </c>
      <c r="H27" s="200">
        <v>10400</v>
      </c>
      <c r="I27" s="200">
        <f t="shared" si="1"/>
        <v>99.89443847319035</v>
      </c>
      <c r="J27" s="200">
        <f t="shared" si="2"/>
        <v>10400</v>
      </c>
      <c r="K27" s="200"/>
    </row>
    <row r="28" spans="1:11" ht="26.25" customHeight="1">
      <c r="A28" s="120">
        <v>18</v>
      </c>
      <c r="B28" s="218" t="s">
        <v>166</v>
      </c>
      <c r="C28" s="218" t="s">
        <v>167</v>
      </c>
      <c r="D28" s="218" t="s">
        <v>181</v>
      </c>
      <c r="E28" s="217" t="s">
        <v>135</v>
      </c>
      <c r="F28" s="198" t="s">
        <v>372</v>
      </c>
      <c r="G28" s="190">
        <v>10410.99</v>
      </c>
      <c r="H28" s="200">
        <v>10336</v>
      </c>
      <c r="I28" s="200">
        <f t="shared" si="1"/>
        <v>99.27970346720149</v>
      </c>
      <c r="J28" s="200">
        <f t="shared" si="2"/>
        <v>10336</v>
      </c>
      <c r="K28" s="200"/>
    </row>
    <row r="29" spans="1:11" ht="38.25" customHeight="1">
      <c r="A29" s="212">
        <v>19</v>
      </c>
      <c r="B29" s="218" t="s">
        <v>166</v>
      </c>
      <c r="C29" s="218" t="s">
        <v>167</v>
      </c>
      <c r="D29" s="218" t="s">
        <v>181</v>
      </c>
      <c r="E29" s="217" t="s">
        <v>136</v>
      </c>
      <c r="F29" s="198" t="s">
        <v>373</v>
      </c>
      <c r="G29" s="190">
        <v>6000</v>
      </c>
      <c r="H29" s="200">
        <v>4526.4</v>
      </c>
      <c r="I29" s="200">
        <f t="shared" si="1"/>
        <v>75.44</v>
      </c>
      <c r="J29" s="200">
        <f t="shared" si="2"/>
        <v>4526.4</v>
      </c>
      <c r="K29" s="216"/>
    </row>
    <row r="30" spans="1:11" ht="29.25" customHeight="1">
      <c r="A30" s="212">
        <v>20</v>
      </c>
      <c r="B30" s="218" t="s">
        <v>166</v>
      </c>
      <c r="C30" s="218" t="s">
        <v>167</v>
      </c>
      <c r="D30" s="218" t="s">
        <v>181</v>
      </c>
      <c r="E30" s="217" t="s">
        <v>136</v>
      </c>
      <c r="F30" s="198" t="s">
        <v>374</v>
      </c>
      <c r="G30" s="190">
        <v>6279.63</v>
      </c>
      <c r="H30" s="200">
        <v>6279.63</v>
      </c>
      <c r="I30" s="200">
        <f t="shared" si="1"/>
        <v>100</v>
      </c>
      <c r="J30" s="200">
        <f t="shared" si="2"/>
        <v>6279.63</v>
      </c>
      <c r="K30" s="216"/>
    </row>
    <row r="31" spans="1:11" ht="28.5" customHeight="1">
      <c r="A31" s="212">
        <v>21</v>
      </c>
      <c r="B31" s="218" t="s">
        <v>166</v>
      </c>
      <c r="C31" s="218" t="s">
        <v>167</v>
      </c>
      <c r="D31" s="218" t="s">
        <v>181</v>
      </c>
      <c r="E31" s="217" t="s">
        <v>137</v>
      </c>
      <c r="F31" s="198" t="s">
        <v>375</v>
      </c>
      <c r="G31" s="190">
        <v>10487.26</v>
      </c>
      <c r="H31" s="200">
        <v>8545.6</v>
      </c>
      <c r="I31" s="200">
        <f t="shared" si="1"/>
        <v>81.48553578341722</v>
      </c>
      <c r="J31" s="200">
        <f aca="true" t="shared" si="3" ref="J31:J51">H31</f>
        <v>8545.6</v>
      </c>
      <c r="K31" s="200"/>
    </row>
    <row r="32" spans="1:11" ht="39" customHeight="1">
      <c r="A32" s="217">
        <v>22</v>
      </c>
      <c r="B32" s="218" t="s">
        <v>166</v>
      </c>
      <c r="C32" s="218" t="s">
        <v>167</v>
      </c>
      <c r="D32" s="218" t="s">
        <v>181</v>
      </c>
      <c r="E32" s="217" t="s">
        <v>263</v>
      </c>
      <c r="F32" s="198" t="s">
        <v>376</v>
      </c>
      <c r="G32" s="190">
        <v>3194.88</v>
      </c>
      <c r="H32" s="200">
        <v>3194.88</v>
      </c>
      <c r="I32" s="200">
        <f t="shared" si="1"/>
        <v>100</v>
      </c>
      <c r="J32" s="200">
        <f t="shared" si="3"/>
        <v>3194.88</v>
      </c>
      <c r="K32" s="200"/>
    </row>
    <row r="33" spans="1:11" ht="30" customHeight="1">
      <c r="A33" s="212">
        <v>23</v>
      </c>
      <c r="B33" s="218" t="s">
        <v>166</v>
      </c>
      <c r="C33" s="218" t="s">
        <v>167</v>
      </c>
      <c r="D33" s="218" t="s">
        <v>181</v>
      </c>
      <c r="E33" s="217" t="s">
        <v>173</v>
      </c>
      <c r="F33" s="198" t="s">
        <v>184</v>
      </c>
      <c r="G33" s="190">
        <v>9228.79</v>
      </c>
      <c r="H33" s="200">
        <v>8340.8</v>
      </c>
      <c r="I33" s="200">
        <f t="shared" si="1"/>
        <v>90.37804522586383</v>
      </c>
      <c r="J33" s="200">
        <f t="shared" si="3"/>
        <v>8340.8</v>
      </c>
      <c r="K33" s="216"/>
    </row>
    <row r="34" spans="1:11" ht="27.75" customHeight="1">
      <c r="A34" s="212">
        <v>24</v>
      </c>
      <c r="B34" s="218" t="s">
        <v>166</v>
      </c>
      <c r="C34" s="218" t="s">
        <v>167</v>
      </c>
      <c r="D34" s="218" t="s">
        <v>181</v>
      </c>
      <c r="E34" s="217" t="s">
        <v>139</v>
      </c>
      <c r="F34" s="198" t="s">
        <v>377</v>
      </c>
      <c r="G34" s="190">
        <v>15902.5</v>
      </c>
      <c r="H34" s="200">
        <v>15902.5</v>
      </c>
      <c r="I34" s="200">
        <f t="shared" si="1"/>
        <v>100</v>
      </c>
      <c r="J34" s="200">
        <f t="shared" si="3"/>
        <v>15902.5</v>
      </c>
      <c r="K34" s="200"/>
    </row>
    <row r="35" spans="1:11" ht="30" customHeight="1">
      <c r="A35" s="212">
        <v>25</v>
      </c>
      <c r="B35" s="218" t="s">
        <v>166</v>
      </c>
      <c r="C35" s="218" t="s">
        <v>167</v>
      </c>
      <c r="D35" s="218" t="s">
        <v>181</v>
      </c>
      <c r="E35" s="217" t="s">
        <v>424</v>
      </c>
      <c r="F35" s="198" t="s">
        <v>430</v>
      </c>
      <c r="G35" s="190">
        <v>6838.87</v>
      </c>
      <c r="H35" s="200">
        <v>6838.87</v>
      </c>
      <c r="I35" s="200">
        <f t="shared" si="1"/>
        <v>100</v>
      </c>
      <c r="J35" s="200">
        <f t="shared" si="3"/>
        <v>6838.87</v>
      </c>
      <c r="K35" s="200"/>
    </row>
    <row r="36" spans="1:11" ht="32.25" customHeight="1">
      <c r="A36" s="217">
        <v>26</v>
      </c>
      <c r="B36" s="218" t="s">
        <v>166</v>
      </c>
      <c r="C36" s="218" t="s">
        <v>167</v>
      </c>
      <c r="D36" s="218" t="s">
        <v>181</v>
      </c>
      <c r="E36" s="217" t="s">
        <v>141</v>
      </c>
      <c r="F36" s="198" t="s">
        <v>378</v>
      </c>
      <c r="G36" s="190">
        <v>13423.7</v>
      </c>
      <c r="H36" s="200">
        <v>13006.4</v>
      </c>
      <c r="I36" s="200">
        <f t="shared" si="1"/>
        <v>96.89131908490208</v>
      </c>
      <c r="J36" s="200">
        <f t="shared" si="3"/>
        <v>13006.4</v>
      </c>
      <c r="K36" s="216"/>
    </row>
    <row r="37" spans="1:11" ht="28.5" customHeight="1">
      <c r="A37" s="212">
        <v>27</v>
      </c>
      <c r="B37" s="218" t="s">
        <v>166</v>
      </c>
      <c r="C37" s="218" t="s">
        <v>167</v>
      </c>
      <c r="D37" s="218" t="s">
        <v>181</v>
      </c>
      <c r="E37" s="217" t="s">
        <v>144</v>
      </c>
      <c r="F37" s="198" t="s">
        <v>379</v>
      </c>
      <c r="G37" s="190">
        <v>4800</v>
      </c>
      <c r="H37" s="200">
        <v>3856.05</v>
      </c>
      <c r="I37" s="200">
        <f t="shared" si="1"/>
        <v>80.33437500000001</v>
      </c>
      <c r="J37" s="200">
        <f t="shared" si="3"/>
        <v>3856.05</v>
      </c>
      <c r="K37" s="200"/>
    </row>
    <row r="38" spans="1:11" ht="28.5" customHeight="1">
      <c r="A38" s="212">
        <v>28</v>
      </c>
      <c r="B38" s="218" t="s">
        <v>166</v>
      </c>
      <c r="C38" s="218" t="s">
        <v>167</v>
      </c>
      <c r="D38" s="218" t="s">
        <v>181</v>
      </c>
      <c r="E38" s="217" t="s">
        <v>145</v>
      </c>
      <c r="F38" s="198" t="s">
        <v>380</v>
      </c>
      <c r="G38" s="190">
        <v>3211.84</v>
      </c>
      <c r="H38" s="200">
        <v>2976</v>
      </c>
      <c r="I38" s="200">
        <f t="shared" si="1"/>
        <v>92.65716847663644</v>
      </c>
      <c r="J38" s="200">
        <f t="shared" si="3"/>
        <v>2976</v>
      </c>
      <c r="K38" s="200"/>
    </row>
    <row r="39" spans="1:11" ht="26.25" customHeight="1">
      <c r="A39" s="212">
        <v>29</v>
      </c>
      <c r="B39" s="218" t="s">
        <v>166</v>
      </c>
      <c r="C39" s="218" t="s">
        <v>167</v>
      </c>
      <c r="D39" s="218" t="s">
        <v>181</v>
      </c>
      <c r="E39" s="217" t="s">
        <v>287</v>
      </c>
      <c r="F39" s="198" t="s">
        <v>381</v>
      </c>
      <c r="G39" s="190">
        <v>9228.79</v>
      </c>
      <c r="H39" s="200">
        <v>0</v>
      </c>
      <c r="I39" s="200">
        <f t="shared" si="1"/>
        <v>0</v>
      </c>
      <c r="J39" s="200">
        <f t="shared" si="3"/>
        <v>0</v>
      </c>
      <c r="K39" s="200"/>
    </row>
    <row r="40" spans="1:11" ht="31.5" customHeight="1">
      <c r="A40" s="217">
        <v>30</v>
      </c>
      <c r="B40" s="218" t="s">
        <v>166</v>
      </c>
      <c r="C40" s="218" t="s">
        <v>167</v>
      </c>
      <c r="D40" s="218" t="s">
        <v>181</v>
      </c>
      <c r="E40" s="217" t="s">
        <v>146</v>
      </c>
      <c r="F40" s="198" t="s">
        <v>382</v>
      </c>
      <c r="G40" s="190">
        <v>10372.86</v>
      </c>
      <c r="H40" s="200">
        <v>10372.86</v>
      </c>
      <c r="I40" s="200">
        <f t="shared" si="1"/>
        <v>100</v>
      </c>
      <c r="J40" s="200">
        <f t="shared" si="3"/>
        <v>10372.86</v>
      </c>
      <c r="K40" s="216"/>
    </row>
    <row r="41" spans="1:11" ht="39" customHeight="1">
      <c r="A41" s="212">
        <v>31</v>
      </c>
      <c r="B41" s="218" t="s">
        <v>166</v>
      </c>
      <c r="C41" s="218" t="s">
        <v>167</v>
      </c>
      <c r="D41" s="218" t="s">
        <v>181</v>
      </c>
      <c r="E41" s="217" t="s">
        <v>147</v>
      </c>
      <c r="F41" s="198" t="s">
        <v>383</v>
      </c>
      <c r="G41" s="190">
        <v>12165.22</v>
      </c>
      <c r="H41" s="200">
        <v>9694.25</v>
      </c>
      <c r="I41" s="200">
        <f t="shared" si="1"/>
        <v>79.68824238279292</v>
      </c>
      <c r="J41" s="200">
        <f t="shared" si="3"/>
        <v>9694.25</v>
      </c>
      <c r="K41" s="216"/>
    </row>
    <row r="42" spans="1:11" ht="28.5" customHeight="1">
      <c r="A42" s="212">
        <v>32</v>
      </c>
      <c r="B42" s="218" t="s">
        <v>166</v>
      </c>
      <c r="C42" s="218" t="s">
        <v>167</v>
      </c>
      <c r="D42" s="218" t="s">
        <v>181</v>
      </c>
      <c r="E42" s="217" t="s">
        <v>149</v>
      </c>
      <c r="F42" s="198" t="s">
        <v>384</v>
      </c>
      <c r="G42" s="190">
        <v>1372.86</v>
      </c>
      <c r="H42" s="200">
        <v>0</v>
      </c>
      <c r="I42" s="200">
        <f t="shared" si="1"/>
        <v>0</v>
      </c>
      <c r="J42" s="200">
        <f t="shared" si="3"/>
        <v>0</v>
      </c>
      <c r="K42" s="216"/>
    </row>
    <row r="43" spans="1:11" ht="27" customHeight="1">
      <c r="A43" s="212">
        <v>33</v>
      </c>
      <c r="B43" s="218" t="s">
        <v>166</v>
      </c>
      <c r="C43" s="218" t="s">
        <v>167</v>
      </c>
      <c r="D43" s="218" t="s">
        <v>181</v>
      </c>
      <c r="E43" s="217" t="s">
        <v>149</v>
      </c>
      <c r="F43" s="198" t="s">
        <v>385</v>
      </c>
      <c r="G43" s="190">
        <v>9000</v>
      </c>
      <c r="H43" s="200">
        <v>8942.4</v>
      </c>
      <c r="I43" s="200">
        <f t="shared" si="1"/>
        <v>99.36</v>
      </c>
      <c r="J43" s="200">
        <f t="shared" si="3"/>
        <v>8942.4</v>
      </c>
      <c r="K43" s="216"/>
    </row>
    <row r="44" spans="1:11" ht="26.25" customHeight="1">
      <c r="A44" s="120">
        <v>34</v>
      </c>
      <c r="B44" s="218" t="s">
        <v>166</v>
      </c>
      <c r="C44" s="218" t="s">
        <v>167</v>
      </c>
      <c r="D44" s="218" t="s">
        <v>181</v>
      </c>
      <c r="E44" s="217" t="s">
        <v>150</v>
      </c>
      <c r="F44" s="198" t="s">
        <v>386</v>
      </c>
      <c r="G44" s="190">
        <v>11822.01</v>
      </c>
      <c r="H44" s="200">
        <v>10867.2</v>
      </c>
      <c r="I44" s="200">
        <f t="shared" si="1"/>
        <v>91.92345464096208</v>
      </c>
      <c r="J44" s="200">
        <f t="shared" si="3"/>
        <v>10867.2</v>
      </c>
      <c r="K44" s="216"/>
    </row>
    <row r="45" spans="1:11" ht="36.75" customHeight="1">
      <c r="A45" s="212">
        <v>35</v>
      </c>
      <c r="B45" s="218" t="s">
        <v>166</v>
      </c>
      <c r="C45" s="218" t="s">
        <v>167</v>
      </c>
      <c r="D45" s="218" t="s">
        <v>181</v>
      </c>
      <c r="E45" s="217" t="s">
        <v>262</v>
      </c>
      <c r="F45" s="198" t="s">
        <v>387</v>
      </c>
      <c r="G45" s="190">
        <v>16627.08</v>
      </c>
      <c r="H45" s="200">
        <v>16627.08</v>
      </c>
      <c r="I45" s="200">
        <f t="shared" si="1"/>
        <v>100</v>
      </c>
      <c r="J45" s="200">
        <f t="shared" si="3"/>
        <v>16627.08</v>
      </c>
      <c r="K45" s="216"/>
    </row>
    <row r="46" spans="1:11" ht="27.75" customHeight="1">
      <c r="A46" s="212">
        <v>36</v>
      </c>
      <c r="B46" s="218" t="s">
        <v>166</v>
      </c>
      <c r="C46" s="218" t="s">
        <v>167</v>
      </c>
      <c r="D46" s="218" t="s">
        <v>181</v>
      </c>
      <c r="E46" s="217" t="s">
        <v>151</v>
      </c>
      <c r="F46" s="198" t="s">
        <v>388</v>
      </c>
      <c r="G46" s="190">
        <v>7225.4</v>
      </c>
      <c r="H46" s="200">
        <v>7225.4</v>
      </c>
      <c r="I46" s="200">
        <f t="shared" si="1"/>
        <v>100</v>
      </c>
      <c r="J46" s="200">
        <f t="shared" si="3"/>
        <v>7225.4</v>
      </c>
      <c r="K46" s="216"/>
    </row>
    <row r="47" spans="1:11" ht="30" customHeight="1">
      <c r="A47" s="212">
        <v>37</v>
      </c>
      <c r="B47" s="218" t="s">
        <v>166</v>
      </c>
      <c r="C47" s="218" t="s">
        <v>167</v>
      </c>
      <c r="D47" s="218" t="s">
        <v>181</v>
      </c>
      <c r="E47" s="217" t="s">
        <v>284</v>
      </c>
      <c r="F47" s="198" t="s">
        <v>389</v>
      </c>
      <c r="G47" s="190">
        <v>6029.64</v>
      </c>
      <c r="H47" s="200">
        <v>4545.6</v>
      </c>
      <c r="I47" s="200">
        <f t="shared" si="1"/>
        <v>75.38758532847733</v>
      </c>
      <c r="J47" s="200">
        <f t="shared" si="3"/>
        <v>4545.6</v>
      </c>
      <c r="K47" s="216"/>
    </row>
    <row r="48" spans="1:11" ht="29.25" customHeight="1">
      <c r="A48" s="217">
        <v>38</v>
      </c>
      <c r="B48" s="218" t="s">
        <v>166</v>
      </c>
      <c r="C48" s="218" t="s">
        <v>167</v>
      </c>
      <c r="D48" s="218" t="s">
        <v>181</v>
      </c>
      <c r="E48" s="217" t="s">
        <v>152</v>
      </c>
      <c r="F48" s="198" t="s">
        <v>390</v>
      </c>
      <c r="G48" s="190">
        <v>2100</v>
      </c>
      <c r="H48" s="200">
        <v>2000</v>
      </c>
      <c r="I48" s="200">
        <f t="shared" si="1"/>
        <v>95.23809523809523</v>
      </c>
      <c r="J48" s="200">
        <f t="shared" si="3"/>
        <v>2000</v>
      </c>
      <c r="K48" s="200"/>
    </row>
    <row r="49" spans="1:11" ht="25.5" customHeight="1">
      <c r="A49" s="212">
        <v>39</v>
      </c>
      <c r="B49" s="218" t="s">
        <v>166</v>
      </c>
      <c r="C49" s="218" t="s">
        <v>167</v>
      </c>
      <c r="D49" s="218" t="s">
        <v>181</v>
      </c>
      <c r="E49" s="217" t="s">
        <v>152</v>
      </c>
      <c r="F49" s="198" t="s">
        <v>391</v>
      </c>
      <c r="G49" s="190">
        <v>7548.28</v>
      </c>
      <c r="H49" s="200">
        <v>7548.24</v>
      </c>
      <c r="I49" s="200">
        <f t="shared" si="1"/>
        <v>99.99947007795154</v>
      </c>
      <c r="J49" s="200">
        <f t="shared" si="3"/>
        <v>7548.24</v>
      </c>
      <c r="K49" s="200"/>
    </row>
    <row r="50" spans="1:11" ht="26.25" customHeight="1">
      <c r="A50" s="212">
        <v>40</v>
      </c>
      <c r="B50" s="218" t="s">
        <v>166</v>
      </c>
      <c r="C50" s="218" t="s">
        <v>167</v>
      </c>
      <c r="D50" s="218" t="s">
        <v>181</v>
      </c>
      <c r="E50" s="217" t="s">
        <v>285</v>
      </c>
      <c r="F50" s="198" t="s">
        <v>392</v>
      </c>
      <c r="G50" s="190">
        <v>9457.6</v>
      </c>
      <c r="H50" s="200">
        <v>7556.5</v>
      </c>
      <c r="I50" s="200">
        <f t="shared" si="1"/>
        <v>79.89870580274065</v>
      </c>
      <c r="J50" s="200">
        <f t="shared" si="3"/>
        <v>7556.5</v>
      </c>
      <c r="K50" s="200"/>
    </row>
    <row r="51" spans="1:11" ht="27" customHeight="1">
      <c r="A51" s="212">
        <v>41</v>
      </c>
      <c r="B51" s="218" t="s">
        <v>166</v>
      </c>
      <c r="C51" s="218" t="s">
        <v>167</v>
      </c>
      <c r="D51" s="218" t="s">
        <v>181</v>
      </c>
      <c r="E51" s="217" t="s">
        <v>183</v>
      </c>
      <c r="F51" s="198" t="s">
        <v>393</v>
      </c>
      <c r="G51" s="190">
        <v>7105.06</v>
      </c>
      <c r="H51" s="200">
        <v>6457.6</v>
      </c>
      <c r="I51" s="200">
        <f>(H51/G51)*100</f>
        <v>90.88733944540934</v>
      </c>
      <c r="J51" s="200">
        <f t="shared" si="3"/>
        <v>6457.6</v>
      </c>
      <c r="K51" s="200"/>
    </row>
    <row r="52" spans="1:11" ht="28.5" customHeight="1">
      <c r="A52" s="217">
        <v>42</v>
      </c>
      <c r="B52" s="218" t="s">
        <v>166</v>
      </c>
      <c r="C52" s="218" t="s">
        <v>167</v>
      </c>
      <c r="D52" s="218" t="s">
        <v>181</v>
      </c>
      <c r="E52" s="217" t="s">
        <v>153</v>
      </c>
      <c r="F52" s="198" t="s">
        <v>394</v>
      </c>
      <c r="G52" s="190">
        <v>6686.42</v>
      </c>
      <c r="H52" s="200">
        <v>6278.4</v>
      </c>
      <c r="I52" s="200">
        <f>(H52/G52)*100</f>
        <v>93.89778087526658</v>
      </c>
      <c r="J52" s="200">
        <f aca="true" t="shared" si="4" ref="J52:J64">H52</f>
        <v>6278.4</v>
      </c>
      <c r="K52" s="200"/>
    </row>
    <row r="53" spans="1:11" ht="33.75">
      <c r="A53" s="212">
        <v>43</v>
      </c>
      <c r="B53" s="218" t="s">
        <v>166</v>
      </c>
      <c r="C53" s="218" t="s">
        <v>167</v>
      </c>
      <c r="D53" s="218" t="s">
        <v>181</v>
      </c>
      <c r="E53" s="217" t="s">
        <v>264</v>
      </c>
      <c r="F53" s="198" t="s">
        <v>395</v>
      </c>
      <c r="G53" s="190">
        <v>10449.13</v>
      </c>
      <c r="H53" s="200">
        <v>10449.13</v>
      </c>
      <c r="I53" s="200">
        <f t="shared" si="1"/>
        <v>100</v>
      </c>
      <c r="J53" s="200">
        <f t="shared" si="4"/>
        <v>10449.13</v>
      </c>
      <c r="K53" s="200"/>
    </row>
    <row r="54" spans="1:11" ht="27" customHeight="1">
      <c r="A54" s="212">
        <v>44</v>
      </c>
      <c r="B54" s="218" t="s">
        <v>166</v>
      </c>
      <c r="C54" s="218" t="s">
        <v>167</v>
      </c>
      <c r="D54" s="218" t="s">
        <v>181</v>
      </c>
      <c r="E54" s="217" t="s">
        <v>286</v>
      </c>
      <c r="F54" s="198" t="s">
        <v>396</v>
      </c>
      <c r="G54" s="190">
        <v>11097.43</v>
      </c>
      <c r="H54" s="200">
        <v>6569.6</v>
      </c>
      <c r="I54" s="200">
        <f t="shared" si="1"/>
        <v>59.199292088348386</v>
      </c>
      <c r="J54" s="200">
        <f t="shared" si="4"/>
        <v>6569.6</v>
      </c>
      <c r="K54" s="216"/>
    </row>
    <row r="55" spans="1:11" ht="26.25" customHeight="1">
      <c r="A55" s="212">
        <v>45</v>
      </c>
      <c r="B55" s="218" t="s">
        <v>166</v>
      </c>
      <c r="C55" s="218" t="s">
        <v>167</v>
      </c>
      <c r="D55" s="218" t="s">
        <v>181</v>
      </c>
      <c r="E55" s="217" t="s">
        <v>213</v>
      </c>
      <c r="F55" s="198" t="s">
        <v>397</v>
      </c>
      <c r="G55" s="190">
        <v>15749.96</v>
      </c>
      <c r="H55" s="200">
        <v>14403.2</v>
      </c>
      <c r="I55" s="200">
        <f t="shared" si="1"/>
        <v>91.44912114062514</v>
      </c>
      <c r="J55" s="200">
        <f t="shared" si="4"/>
        <v>14403.2</v>
      </c>
      <c r="K55" s="216"/>
    </row>
    <row r="56" spans="1:11" ht="28.5" customHeight="1">
      <c r="A56" s="217">
        <v>46</v>
      </c>
      <c r="B56" s="218" t="s">
        <v>166</v>
      </c>
      <c r="C56" s="218" t="s">
        <v>167</v>
      </c>
      <c r="D56" s="218" t="s">
        <v>181</v>
      </c>
      <c r="E56" s="217" t="s">
        <v>156</v>
      </c>
      <c r="F56" s="198" t="s">
        <v>398</v>
      </c>
      <c r="G56" s="190">
        <v>11516.92</v>
      </c>
      <c r="H56" s="200">
        <v>10825.6</v>
      </c>
      <c r="I56" s="200">
        <f t="shared" si="1"/>
        <v>93.99735345908455</v>
      </c>
      <c r="J56" s="200">
        <f t="shared" si="4"/>
        <v>10825.6</v>
      </c>
      <c r="K56" s="216"/>
    </row>
    <row r="57" spans="1:11" ht="27.75" customHeight="1">
      <c r="A57" s="212">
        <v>47</v>
      </c>
      <c r="B57" s="218" t="s">
        <v>166</v>
      </c>
      <c r="C57" s="218" t="s">
        <v>167</v>
      </c>
      <c r="D57" s="218" t="s">
        <v>181</v>
      </c>
      <c r="E57" s="217" t="s">
        <v>399</v>
      </c>
      <c r="F57" s="198" t="s">
        <v>400</v>
      </c>
      <c r="G57" s="190">
        <v>20000</v>
      </c>
      <c r="H57" s="200">
        <v>20000</v>
      </c>
      <c r="I57" s="200">
        <f t="shared" si="1"/>
        <v>100</v>
      </c>
      <c r="J57" s="200">
        <f t="shared" si="4"/>
        <v>20000</v>
      </c>
      <c r="K57" s="216"/>
    </row>
    <row r="58" spans="1:11" ht="27" customHeight="1">
      <c r="A58" s="212">
        <v>48</v>
      </c>
      <c r="B58" s="218" t="s">
        <v>166</v>
      </c>
      <c r="C58" s="218" t="s">
        <v>167</v>
      </c>
      <c r="D58" s="218" t="s">
        <v>181</v>
      </c>
      <c r="E58" s="217" t="s">
        <v>157</v>
      </c>
      <c r="F58" s="198" t="s">
        <v>401</v>
      </c>
      <c r="G58" s="190">
        <v>15400</v>
      </c>
      <c r="H58" s="200">
        <v>14841</v>
      </c>
      <c r="I58" s="200">
        <f t="shared" si="1"/>
        <v>96.37012987012987</v>
      </c>
      <c r="J58" s="200">
        <f t="shared" si="4"/>
        <v>14841</v>
      </c>
      <c r="K58" s="216"/>
    </row>
    <row r="59" spans="1:11" ht="29.25" customHeight="1">
      <c r="A59" s="212">
        <v>49</v>
      </c>
      <c r="B59" s="218" t="s">
        <v>166</v>
      </c>
      <c r="C59" s="218" t="s">
        <v>167</v>
      </c>
      <c r="D59" s="218" t="s">
        <v>181</v>
      </c>
      <c r="E59" s="217" t="s">
        <v>157</v>
      </c>
      <c r="F59" s="198" t="s">
        <v>402</v>
      </c>
      <c r="G59" s="190">
        <v>4400</v>
      </c>
      <c r="H59" s="200">
        <v>4009.8</v>
      </c>
      <c r="I59" s="200">
        <f t="shared" si="1"/>
        <v>91.13181818181818</v>
      </c>
      <c r="J59" s="200">
        <f t="shared" si="4"/>
        <v>4009.8</v>
      </c>
      <c r="K59" s="200"/>
    </row>
    <row r="60" spans="1:11" ht="27" customHeight="1">
      <c r="A60" s="217">
        <v>50</v>
      </c>
      <c r="B60" s="218" t="s">
        <v>166</v>
      </c>
      <c r="C60" s="218" t="s">
        <v>167</v>
      </c>
      <c r="D60" s="218" t="s">
        <v>181</v>
      </c>
      <c r="E60" s="217" t="s">
        <v>158</v>
      </c>
      <c r="F60" s="198" t="s">
        <v>403</v>
      </c>
      <c r="G60" s="190">
        <v>10105.91</v>
      </c>
      <c r="H60" s="200">
        <v>9644.8</v>
      </c>
      <c r="I60" s="200">
        <f t="shared" si="1"/>
        <v>95.43722435683674</v>
      </c>
      <c r="J60" s="200">
        <f t="shared" si="4"/>
        <v>9644.8</v>
      </c>
      <c r="K60" s="216"/>
    </row>
    <row r="61" spans="1:11" ht="26.25" customHeight="1">
      <c r="A61" s="212">
        <v>51</v>
      </c>
      <c r="B61" s="218" t="s">
        <v>166</v>
      </c>
      <c r="C61" s="218" t="s">
        <v>167</v>
      </c>
      <c r="D61" s="218" t="s">
        <v>181</v>
      </c>
      <c r="E61" s="217" t="s">
        <v>159</v>
      </c>
      <c r="F61" s="198" t="s">
        <v>404</v>
      </c>
      <c r="G61" s="190">
        <v>11783.87</v>
      </c>
      <c r="H61" s="200">
        <v>11726.4</v>
      </c>
      <c r="I61" s="200">
        <f t="shared" si="1"/>
        <v>99.51229943982747</v>
      </c>
      <c r="J61" s="200">
        <f t="shared" si="4"/>
        <v>11726.4</v>
      </c>
      <c r="K61" s="216"/>
    </row>
    <row r="62" spans="1:11" ht="30" customHeight="1">
      <c r="A62" s="212">
        <v>52</v>
      </c>
      <c r="B62" s="218" t="s">
        <v>166</v>
      </c>
      <c r="C62" s="218" t="s">
        <v>167</v>
      </c>
      <c r="D62" s="218" t="s">
        <v>181</v>
      </c>
      <c r="E62" s="217" t="s">
        <v>288</v>
      </c>
      <c r="F62" s="198" t="s">
        <v>405</v>
      </c>
      <c r="G62" s="190">
        <v>12000</v>
      </c>
      <c r="H62" s="200">
        <v>9802.49</v>
      </c>
      <c r="I62" s="200">
        <f t="shared" si="1"/>
        <v>81.68741666666666</v>
      </c>
      <c r="J62" s="200">
        <f t="shared" si="4"/>
        <v>9802.49</v>
      </c>
      <c r="K62" s="200"/>
    </row>
    <row r="63" spans="1:11" ht="44.25" customHeight="1">
      <c r="A63" s="212">
        <v>53</v>
      </c>
      <c r="B63" s="218" t="s">
        <v>166</v>
      </c>
      <c r="C63" s="218" t="s">
        <v>167</v>
      </c>
      <c r="D63" s="218" t="s">
        <v>181</v>
      </c>
      <c r="E63" s="217" t="s">
        <v>160</v>
      </c>
      <c r="F63" s="198" t="s">
        <v>478</v>
      </c>
      <c r="G63" s="190">
        <v>10944.89</v>
      </c>
      <c r="H63" s="200">
        <v>10944.84</v>
      </c>
      <c r="I63" s="200">
        <f t="shared" si="1"/>
        <v>99.99954316580614</v>
      </c>
      <c r="J63" s="200">
        <f t="shared" si="4"/>
        <v>10944.84</v>
      </c>
      <c r="K63" s="216"/>
    </row>
    <row r="64" spans="1:11" ht="33.75">
      <c r="A64" s="217">
        <v>54</v>
      </c>
      <c r="B64" s="218" t="s">
        <v>166</v>
      </c>
      <c r="C64" s="218" t="s">
        <v>167</v>
      </c>
      <c r="D64" s="218" t="s">
        <v>181</v>
      </c>
      <c r="E64" s="217" t="s">
        <v>161</v>
      </c>
      <c r="F64" s="198" t="s">
        <v>406</v>
      </c>
      <c r="G64" s="190">
        <v>11745.73</v>
      </c>
      <c r="H64" s="200">
        <v>11160</v>
      </c>
      <c r="I64" s="200">
        <f t="shared" si="1"/>
        <v>95.01325162420727</v>
      </c>
      <c r="J64" s="200">
        <f t="shared" si="4"/>
        <v>11160</v>
      </c>
      <c r="K64" s="216"/>
    </row>
    <row r="65" spans="1:11" ht="27.75" customHeight="1">
      <c r="A65" s="212">
        <v>55</v>
      </c>
      <c r="B65" s="218" t="s">
        <v>166</v>
      </c>
      <c r="C65" s="218" t="s">
        <v>167</v>
      </c>
      <c r="D65" s="218" t="s">
        <v>168</v>
      </c>
      <c r="E65" s="217" t="s">
        <v>132</v>
      </c>
      <c r="F65" s="198" t="s">
        <v>407</v>
      </c>
      <c r="G65" s="190">
        <v>19067.75</v>
      </c>
      <c r="H65" s="200">
        <v>19067.75</v>
      </c>
      <c r="I65" s="200">
        <f t="shared" si="1"/>
        <v>100</v>
      </c>
      <c r="J65" s="200"/>
      <c r="K65" s="200">
        <f aca="true" t="shared" si="5" ref="K65:K70">H65</f>
        <v>19067.75</v>
      </c>
    </row>
    <row r="66" spans="1:11" ht="30" customHeight="1">
      <c r="A66" s="212">
        <v>56</v>
      </c>
      <c r="B66" s="218" t="s">
        <v>166</v>
      </c>
      <c r="C66" s="218" t="s">
        <v>167</v>
      </c>
      <c r="D66" s="218" t="s">
        <v>168</v>
      </c>
      <c r="E66" s="217" t="s">
        <v>143</v>
      </c>
      <c r="F66" s="198" t="s">
        <v>339</v>
      </c>
      <c r="G66" s="190">
        <v>13576.24</v>
      </c>
      <c r="H66" s="200">
        <v>13576.24</v>
      </c>
      <c r="I66" s="200">
        <f t="shared" si="1"/>
        <v>100</v>
      </c>
      <c r="J66" s="200"/>
      <c r="K66" s="200">
        <f t="shared" si="5"/>
        <v>13576.24</v>
      </c>
    </row>
    <row r="67" spans="1:11" ht="40.5" customHeight="1">
      <c r="A67" s="212">
        <v>57</v>
      </c>
      <c r="B67" s="218" t="s">
        <v>166</v>
      </c>
      <c r="C67" s="218" t="s">
        <v>167</v>
      </c>
      <c r="D67" s="218" t="s">
        <v>168</v>
      </c>
      <c r="E67" s="217" t="s">
        <v>148</v>
      </c>
      <c r="F67" s="198" t="s">
        <v>408</v>
      </c>
      <c r="G67" s="190">
        <v>22843.16</v>
      </c>
      <c r="H67" s="200">
        <v>0</v>
      </c>
      <c r="I67" s="200">
        <f t="shared" si="1"/>
        <v>0</v>
      </c>
      <c r="J67" s="200"/>
      <c r="K67" s="200">
        <f t="shared" si="5"/>
        <v>0</v>
      </c>
    </row>
    <row r="68" spans="1:11" ht="33.75">
      <c r="A68" s="217">
        <v>58</v>
      </c>
      <c r="B68" s="218" t="s">
        <v>166</v>
      </c>
      <c r="C68" s="218" t="s">
        <v>167</v>
      </c>
      <c r="D68" s="218" t="s">
        <v>168</v>
      </c>
      <c r="E68" s="217" t="s">
        <v>154</v>
      </c>
      <c r="F68" s="198" t="s">
        <v>409</v>
      </c>
      <c r="G68" s="190">
        <v>12622.85</v>
      </c>
      <c r="H68" s="200">
        <v>12622.74</v>
      </c>
      <c r="I68" s="200">
        <f t="shared" si="1"/>
        <v>99.99912856446839</v>
      </c>
      <c r="J68" s="200"/>
      <c r="K68" s="200">
        <f t="shared" si="5"/>
        <v>12622.74</v>
      </c>
    </row>
    <row r="69" spans="1:11" ht="39" customHeight="1">
      <c r="A69" s="212">
        <v>59</v>
      </c>
      <c r="B69" s="218" t="s">
        <v>166</v>
      </c>
      <c r="C69" s="218" t="s">
        <v>167</v>
      </c>
      <c r="D69" s="218" t="s">
        <v>168</v>
      </c>
      <c r="E69" s="198" t="s">
        <v>410</v>
      </c>
      <c r="F69" s="198" t="s">
        <v>411</v>
      </c>
      <c r="G69" s="190">
        <v>11707.6</v>
      </c>
      <c r="H69" s="200">
        <v>11707.6</v>
      </c>
      <c r="I69" s="200">
        <f t="shared" si="1"/>
        <v>100</v>
      </c>
      <c r="J69" s="200"/>
      <c r="K69" s="200">
        <f t="shared" si="5"/>
        <v>11707.6</v>
      </c>
    </row>
    <row r="70" spans="1:11" ht="40.5" customHeight="1">
      <c r="A70" s="212">
        <v>60</v>
      </c>
      <c r="B70" s="218" t="s">
        <v>166</v>
      </c>
      <c r="C70" s="218" t="s">
        <v>167</v>
      </c>
      <c r="D70" s="218" t="s">
        <v>168</v>
      </c>
      <c r="E70" s="217" t="s">
        <v>431</v>
      </c>
      <c r="F70" s="198" t="s">
        <v>411</v>
      </c>
      <c r="G70" s="190">
        <v>11173.7</v>
      </c>
      <c r="H70" s="200">
        <v>11173.7</v>
      </c>
      <c r="I70" s="200">
        <f t="shared" si="1"/>
        <v>100</v>
      </c>
      <c r="J70" s="216"/>
      <c r="K70" s="200">
        <f t="shared" si="5"/>
        <v>11173.7</v>
      </c>
    </row>
    <row r="71" spans="1:11" ht="28.5" customHeight="1">
      <c r="A71" s="212">
        <v>61</v>
      </c>
      <c r="B71" s="218" t="s">
        <v>352</v>
      </c>
      <c r="C71" s="218" t="s">
        <v>412</v>
      </c>
      <c r="D71" s="218" t="s">
        <v>177</v>
      </c>
      <c r="E71" s="217" t="s">
        <v>144</v>
      </c>
      <c r="F71" s="198" t="s">
        <v>413</v>
      </c>
      <c r="G71" s="190">
        <v>800</v>
      </c>
      <c r="H71" s="200">
        <v>800</v>
      </c>
      <c r="I71" s="200">
        <f t="shared" si="1"/>
        <v>100</v>
      </c>
      <c r="J71" s="200">
        <f aca="true" t="shared" si="6" ref="J71:J78">H71</f>
        <v>800</v>
      </c>
      <c r="K71" s="200"/>
    </row>
    <row r="72" spans="1:11" ht="26.25" customHeight="1">
      <c r="A72" s="217">
        <v>62</v>
      </c>
      <c r="B72" s="218" t="s">
        <v>352</v>
      </c>
      <c r="C72" s="218" t="s">
        <v>412</v>
      </c>
      <c r="D72" s="218" t="s">
        <v>178</v>
      </c>
      <c r="E72" s="217" t="s">
        <v>144</v>
      </c>
      <c r="F72" s="198" t="s">
        <v>413</v>
      </c>
      <c r="G72" s="190">
        <v>116</v>
      </c>
      <c r="H72" s="200">
        <v>116</v>
      </c>
      <c r="I72" s="200">
        <f t="shared" si="1"/>
        <v>100</v>
      </c>
      <c r="J72" s="200">
        <f t="shared" si="6"/>
        <v>116</v>
      </c>
      <c r="K72" s="216"/>
    </row>
    <row r="73" spans="1:11" ht="20.25" customHeight="1">
      <c r="A73" s="212">
        <v>63</v>
      </c>
      <c r="B73" s="218" t="s">
        <v>352</v>
      </c>
      <c r="C73" s="218" t="s">
        <v>412</v>
      </c>
      <c r="D73" s="218" t="s">
        <v>177</v>
      </c>
      <c r="E73" s="217" t="s">
        <v>284</v>
      </c>
      <c r="F73" s="198" t="s">
        <v>414</v>
      </c>
      <c r="G73" s="190">
        <v>4000</v>
      </c>
      <c r="H73" s="200">
        <v>4000</v>
      </c>
      <c r="I73" s="200">
        <f t="shared" si="1"/>
        <v>100</v>
      </c>
      <c r="J73" s="200">
        <f t="shared" si="6"/>
        <v>4000</v>
      </c>
      <c r="K73" s="200"/>
    </row>
    <row r="74" spans="1:11" ht="21.75" customHeight="1">
      <c r="A74" s="212">
        <v>64</v>
      </c>
      <c r="B74" s="218" t="s">
        <v>352</v>
      </c>
      <c r="C74" s="218" t="s">
        <v>412</v>
      </c>
      <c r="D74" s="218" t="s">
        <v>177</v>
      </c>
      <c r="E74" s="217" t="s">
        <v>153</v>
      </c>
      <c r="F74" s="198" t="s">
        <v>415</v>
      </c>
      <c r="G74" s="190">
        <v>3000</v>
      </c>
      <c r="H74" s="200">
        <v>0</v>
      </c>
      <c r="I74" s="200">
        <f t="shared" si="1"/>
        <v>0</v>
      </c>
      <c r="J74" s="200">
        <f t="shared" si="6"/>
        <v>0</v>
      </c>
      <c r="K74" s="200"/>
    </row>
    <row r="75" spans="1:11" ht="31.5" customHeight="1">
      <c r="A75" s="212">
        <v>65</v>
      </c>
      <c r="B75" s="218" t="s">
        <v>169</v>
      </c>
      <c r="C75" s="218" t="s">
        <v>416</v>
      </c>
      <c r="D75" s="218" t="s">
        <v>177</v>
      </c>
      <c r="E75" s="217" t="s">
        <v>144</v>
      </c>
      <c r="F75" s="198" t="s">
        <v>508</v>
      </c>
      <c r="G75" s="190">
        <v>439.73</v>
      </c>
      <c r="H75" s="200">
        <v>409</v>
      </c>
      <c r="I75" s="200">
        <f t="shared" si="1"/>
        <v>93.01162076728902</v>
      </c>
      <c r="J75" s="200">
        <f t="shared" si="6"/>
        <v>409</v>
      </c>
      <c r="K75" s="200"/>
    </row>
    <row r="76" spans="1:11" ht="27" customHeight="1">
      <c r="A76" s="217">
        <v>66</v>
      </c>
      <c r="B76" s="218" t="s">
        <v>169</v>
      </c>
      <c r="C76" s="218" t="s">
        <v>170</v>
      </c>
      <c r="D76" s="218" t="s">
        <v>181</v>
      </c>
      <c r="E76" s="217" t="s">
        <v>145</v>
      </c>
      <c r="F76" s="198" t="s">
        <v>417</v>
      </c>
      <c r="G76" s="190">
        <v>8000</v>
      </c>
      <c r="H76" s="200">
        <v>7826.8</v>
      </c>
      <c r="I76" s="200">
        <f t="shared" si="1"/>
        <v>97.83500000000001</v>
      </c>
      <c r="J76" s="200">
        <f t="shared" si="6"/>
        <v>7826.8</v>
      </c>
      <c r="K76" s="200"/>
    </row>
    <row r="77" spans="1:11" ht="39" customHeight="1">
      <c r="A77" s="212">
        <v>67</v>
      </c>
      <c r="B77" s="218" t="s">
        <v>169</v>
      </c>
      <c r="C77" s="218" t="s">
        <v>170</v>
      </c>
      <c r="D77" s="218" t="s">
        <v>181</v>
      </c>
      <c r="E77" s="217" t="s">
        <v>418</v>
      </c>
      <c r="F77" s="198" t="s">
        <v>419</v>
      </c>
      <c r="G77" s="190">
        <v>11059.3</v>
      </c>
      <c r="H77" s="200">
        <v>10311.4</v>
      </c>
      <c r="I77" s="200">
        <f t="shared" si="1"/>
        <v>93.23736583689745</v>
      </c>
      <c r="J77" s="200">
        <f t="shared" si="6"/>
        <v>10311.4</v>
      </c>
      <c r="K77" s="200"/>
    </row>
    <row r="78" spans="1:11" ht="44.25" customHeight="1">
      <c r="A78" s="212">
        <v>68</v>
      </c>
      <c r="B78" s="218" t="s">
        <v>169</v>
      </c>
      <c r="C78" s="218" t="s">
        <v>170</v>
      </c>
      <c r="D78" s="218" t="s">
        <v>181</v>
      </c>
      <c r="E78" s="217" t="s">
        <v>157</v>
      </c>
      <c r="F78" s="198" t="s">
        <v>420</v>
      </c>
      <c r="G78" s="190">
        <v>2583</v>
      </c>
      <c r="H78" s="200">
        <v>2525.5</v>
      </c>
      <c r="I78" s="200">
        <f aca="true" t="shared" si="7" ref="I78:I88">(H78/G78)*100</f>
        <v>97.77390631049168</v>
      </c>
      <c r="J78" s="200">
        <f t="shared" si="6"/>
        <v>2525.5</v>
      </c>
      <c r="K78" s="216"/>
    </row>
    <row r="79" spans="1:11" ht="27.75" customHeight="1">
      <c r="A79" s="212">
        <v>69</v>
      </c>
      <c r="B79" s="218" t="s">
        <v>169</v>
      </c>
      <c r="C79" s="218" t="s">
        <v>170</v>
      </c>
      <c r="D79" s="218" t="s">
        <v>168</v>
      </c>
      <c r="E79" s="217" t="s">
        <v>263</v>
      </c>
      <c r="F79" s="198" t="s">
        <v>421</v>
      </c>
      <c r="G79" s="190">
        <v>10000</v>
      </c>
      <c r="H79" s="200">
        <v>9979.3</v>
      </c>
      <c r="I79" s="200">
        <f t="shared" si="7"/>
        <v>99.79299999999999</v>
      </c>
      <c r="J79" s="216"/>
      <c r="K79" s="200">
        <f>H79</f>
        <v>9979.3</v>
      </c>
    </row>
    <row r="80" spans="1:11" ht="27" customHeight="1">
      <c r="A80" s="217">
        <v>70</v>
      </c>
      <c r="B80" s="218" t="s">
        <v>169</v>
      </c>
      <c r="C80" s="218" t="s">
        <v>170</v>
      </c>
      <c r="D80" s="218" t="s">
        <v>168</v>
      </c>
      <c r="E80" s="217" t="s">
        <v>422</v>
      </c>
      <c r="F80" s="198" t="s">
        <v>423</v>
      </c>
      <c r="G80" s="190">
        <v>12012.68</v>
      </c>
      <c r="H80" s="200">
        <v>2095</v>
      </c>
      <c r="I80" s="200">
        <f t="shared" si="7"/>
        <v>17.43990516687367</v>
      </c>
      <c r="J80" s="216"/>
      <c r="K80" s="200">
        <f>H80</f>
        <v>2095</v>
      </c>
    </row>
    <row r="81" spans="1:11" ht="29.25" customHeight="1">
      <c r="A81" s="212">
        <v>71</v>
      </c>
      <c r="B81" s="218" t="s">
        <v>169</v>
      </c>
      <c r="C81" s="218" t="s">
        <v>170</v>
      </c>
      <c r="D81" s="218" t="s">
        <v>168</v>
      </c>
      <c r="E81" s="217" t="s">
        <v>424</v>
      </c>
      <c r="F81" s="198" t="s">
        <v>289</v>
      </c>
      <c r="G81" s="190">
        <v>4296.7</v>
      </c>
      <c r="H81" s="200">
        <v>4296.7</v>
      </c>
      <c r="I81" s="200">
        <f t="shared" si="7"/>
        <v>100</v>
      </c>
      <c r="J81" s="200"/>
      <c r="K81" s="200">
        <f>H81</f>
        <v>4296.7</v>
      </c>
    </row>
    <row r="82" spans="1:11" ht="33" customHeight="1">
      <c r="A82" s="212">
        <v>72</v>
      </c>
      <c r="B82" s="218" t="s">
        <v>169</v>
      </c>
      <c r="C82" s="218" t="s">
        <v>170</v>
      </c>
      <c r="D82" s="218" t="s">
        <v>168</v>
      </c>
      <c r="E82" s="217" t="s">
        <v>425</v>
      </c>
      <c r="F82" s="198" t="s">
        <v>426</v>
      </c>
      <c r="G82" s="190">
        <v>10182.18</v>
      </c>
      <c r="H82" s="200">
        <v>5877.25</v>
      </c>
      <c r="I82" s="200">
        <f t="shared" si="7"/>
        <v>57.72093991659939</v>
      </c>
      <c r="J82" s="200"/>
      <c r="K82" s="200">
        <f>H82</f>
        <v>5877.25</v>
      </c>
    </row>
    <row r="83" spans="1:11" ht="25.5" customHeight="1">
      <c r="A83" s="212">
        <v>73</v>
      </c>
      <c r="B83" s="218" t="s">
        <v>169</v>
      </c>
      <c r="C83" s="218" t="s">
        <v>170</v>
      </c>
      <c r="D83" s="218" t="s">
        <v>168</v>
      </c>
      <c r="E83" s="217" t="s">
        <v>182</v>
      </c>
      <c r="F83" s="198" t="s">
        <v>258</v>
      </c>
      <c r="G83" s="190">
        <v>13652.51</v>
      </c>
      <c r="H83" s="200">
        <v>13575.55</v>
      </c>
      <c r="I83" s="200">
        <f t="shared" si="7"/>
        <v>99.43629413199477</v>
      </c>
      <c r="J83" s="200"/>
      <c r="K83" s="200">
        <f>H83</f>
        <v>13575.55</v>
      </c>
    </row>
    <row r="84" spans="1:11" ht="33" customHeight="1">
      <c r="A84" s="217">
        <v>74</v>
      </c>
      <c r="B84" s="218" t="s">
        <v>172</v>
      </c>
      <c r="C84" s="218" t="s">
        <v>171</v>
      </c>
      <c r="D84" s="218" t="s">
        <v>178</v>
      </c>
      <c r="E84" s="217" t="s">
        <v>144</v>
      </c>
      <c r="F84" s="198" t="s">
        <v>509</v>
      </c>
      <c r="G84" s="190">
        <v>5400</v>
      </c>
      <c r="H84" s="200">
        <v>5400</v>
      </c>
      <c r="I84" s="200">
        <f t="shared" si="7"/>
        <v>100</v>
      </c>
      <c r="J84" s="200">
        <f>H84</f>
        <v>5400</v>
      </c>
      <c r="K84" s="200"/>
    </row>
    <row r="85" spans="1:11" ht="45">
      <c r="A85" s="212">
        <v>75</v>
      </c>
      <c r="B85" s="218" t="s">
        <v>172</v>
      </c>
      <c r="C85" s="218" t="s">
        <v>171</v>
      </c>
      <c r="D85" s="218" t="s">
        <v>168</v>
      </c>
      <c r="E85" s="217" t="s">
        <v>130</v>
      </c>
      <c r="F85" s="198" t="s">
        <v>214</v>
      </c>
      <c r="G85" s="190">
        <v>3476.19</v>
      </c>
      <c r="H85" s="200">
        <v>3476.19</v>
      </c>
      <c r="I85" s="200">
        <f t="shared" si="7"/>
        <v>100</v>
      </c>
      <c r="J85" s="200"/>
      <c r="K85" s="200">
        <f>H85</f>
        <v>3476.19</v>
      </c>
    </row>
    <row r="86" spans="1:11" ht="38.25" customHeight="1">
      <c r="A86" s="212">
        <v>76</v>
      </c>
      <c r="B86" s="218" t="s">
        <v>172</v>
      </c>
      <c r="C86" s="218" t="s">
        <v>171</v>
      </c>
      <c r="D86" s="218" t="s">
        <v>168</v>
      </c>
      <c r="E86" s="217" t="s">
        <v>130</v>
      </c>
      <c r="F86" s="198" t="s">
        <v>427</v>
      </c>
      <c r="G86" s="190">
        <v>1023.78</v>
      </c>
      <c r="H86" s="200">
        <v>1023.78</v>
      </c>
      <c r="I86" s="200">
        <f t="shared" si="7"/>
        <v>100</v>
      </c>
      <c r="J86" s="200"/>
      <c r="K86" s="200">
        <f>H86</f>
        <v>1023.78</v>
      </c>
    </row>
    <row r="87" spans="1:11" ht="39.75" customHeight="1">
      <c r="A87" s="212">
        <v>77</v>
      </c>
      <c r="B87" s="218" t="s">
        <v>172</v>
      </c>
      <c r="C87" s="218" t="s">
        <v>171</v>
      </c>
      <c r="D87" s="218" t="s">
        <v>168</v>
      </c>
      <c r="E87" s="217" t="s">
        <v>138</v>
      </c>
      <c r="F87" s="198" t="s">
        <v>186</v>
      </c>
      <c r="G87" s="190">
        <v>14872.85</v>
      </c>
      <c r="H87" s="200">
        <v>14870</v>
      </c>
      <c r="I87" s="200">
        <f t="shared" si="7"/>
        <v>99.98083756643817</v>
      </c>
      <c r="J87" s="200"/>
      <c r="K87" s="200">
        <f>H87</f>
        <v>14870</v>
      </c>
    </row>
    <row r="88" spans="1:11" ht="31.5" customHeight="1">
      <c r="A88" s="217">
        <v>78</v>
      </c>
      <c r="B88" s="218" t="s">
        <v>172</v>
      </c>
      <c r="C88" s="218" t="s">
        <v>171</v>
      </c>
      <c r="D88" s="218" t="s">
        <v>479</v>
      </c>
      <c r="E88" s="217" t="s">
        <v>428</v>
      </c>
      <c r="F88" s="198" t="s">
        <v>429</v>
      </c>
      <c r="G88" s="190">
        <v>9419.47</v>
      </c>
      <c r="H88" s="200">
        <v>0</v>
      </c>
      <c r="I88" s="200">
        <f t="shared" si="7"/>
        <v>0</v>
      </c>
      <c r="J88" s="200"/>
      <c r="K88" s="200">
        <f>H88</f>
        <v>0</v>
      </c>
    </row>
    <row r="89" spans="1:11" ht="20.25" customHeight="1">
      <c r="A89" s="302" t="s">
        <v>180</v>
      </c>
      <c r="B89" s="302"/>
      <c r="C89" s="302"/>
      <c r="D89" s="302"/>
      <c r="E89" s="302"/>
      <c r="F89" s="199"/>
      <c r="G89" s="190">
        <f>SUM(G11:G88)</f>
        <v>641453.5899999999</v>
      </c>
      <c r="H89" s="192">
        <f>SUM(H11:H88)</f>
        <v>524364.81</v>
      </c>
      <c r="I89" s="192">
        <f>(H89/G89)*100</f>
        <v>81.74633647307206</v>
      </c>
      <c r="J89" s="192">
        <f>SUM(J11:J88)</f>
        <v>395235.95</v>
      </c>
      <c r="K89" s="192">
        <f>SUM(K11:K88)</f>
        <v>129128.86</v>
      </c>
    </row>
  </sheetData>
  <sheetProtection/>
  <mergeCells count="14">
    <mergeCell ref="G6:I8"/>
    <mergeCell ref="J8:J9"/>
    <mergeCell ref="K8:K9"/>
    <mergeCell ref="J6:K7"/>
    <mergeCell ref="A89:E89"/>
    <mergeCell ref="J1:L1"/>
    <mergeCell ref="A2:K2"/>
    <mergeCell ref="A4:A9"/>
    <mergeCell ref="B4:B9"/>
    <mergeCell ref="C4:C9"/>
    <mergeCell ref="E4:E9"/>
    <mergeCell ref="F4:F9"/>
    <mergeCell ref="D4:D9"/>
    <mergeCell ref="G4:K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/>
  </sheetPr>
  <dimension ref="A1:O29"/>
  <sheetViews>
    <sheetView zoomScalePageLayoutView="0" workbookViewId="0" topLeftCell="A1">
      <selection activeCell="U15" sqref="U15"/>
    </sheetView>
  </sheetViews>
  <sheetFormatPr defaultColWidth="9.140625" defaultRowHeight="12.75"/>
  <cols>
    <col min="1" max="1" width="4.7109375" style="0" customWidth="1"/>
    <col min="2" max="2" width="5.8515625" style="0" customWidth="1"/>
    <col min="3" max="3" width="8.28125" style="0" customWidth="1"/>
    <col min="4" max="4" width="6.8515625" style="0" customWidth="1"/>
    <col min="5" max="5" width="28.140625" style="0" customWidth="1"/>
    <col min="6" max="6" width="15.421875" style="0" customWidth="1"/>
    <col min="7" max="7" width="15.00390625" style="0" customWidth="1"/>
    <col min="8" max="8" width="10.140625" style="0" customWidth="1"/>
    <col min="9" max="9" width="15.140625" style="0" customWidth="1"/>
    <col min="10" max="10" width="16.28125" style="0" customWidth="1"/>
    <col min="11" max="11" width="13.7109375" style="0" customWidth="1"/>
    <col min="12" max="12" width="11.7109375" style="0" customWidth="1"/>
    <col min="13" max="13" width="7.00390625" style="0" customWidth="1"/>
    <col min="14" max="14" width="14.00390625" style="0" customWidth="1"/>
  </cols>
  <sheetData>
    <row r="1" spans="12:14" ht="12.75">
      <c r="L1" s="245" t="s">
        <v>162</v>
      </c>
      <c r="M1" s="245"/>
      <c r="N1" s="245"/>
    </row>
    <row r="3" spans="1:14" ht="32.25" customHeight="1">
      <c r="A3" s="318" t="s">
        <v>480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</row>
    <row r="4" spans="1:15" ht="12.75">
      <c r="A4" s="324" t="s">
        <v>78</v>
      </c>
      <c r="B4" s="325" t="s">
        <v>0</v>
      </c>
      <c r="C4" s="309" t="s">
        <v>1</v>
      </c>
      <c r="D4" s="319" t="s">
        <v>126</v>
      </c>
      <c r="E4" s="310" t="s">
        <v>163</v>
      </c>
      <c r="F4" s="311" t="s">
        <v>211</v>
      </c>
      <c r="G4" s="312"/>
      <c r="H4" s="313"/>
      <c r="I4" s="317" t="s">
        <v>265</v>
      </c>
      <c r="J4" s="317"/>
      <c r="K4" s="317"/>
      <c r="L4" s="317"/>
      <c r="M4" s="317"/>
      <c r="N4" s="323" t="s">
        <v>164</v>
      </c>
      <c r="O4" s="39"/>
    </row>
    <row r="5" spans="1:15" ht="12.75">
      <c r="A5" s="324"/>
      <c r="B5" s="325"/>
      <c r="C5" s="309"/>
      <c r="D5" s="320"/>
      <c r="E5" s="310"/>
      <c r="F5" s="314"/>
      <c r="G5" s="315"/>
      <c r="H5" s="316"/>
      <c r="I5" s="317" t="s">
        <v>481</v>
      </c>
      <c r="J5" s="317" t="s">
        <v>191</v>
      </c>
      <c r="K5" s="317"/>
      <c r="L5" s="317"/>
      <c r="M5" s="317"/>
      <c r="N5" s="323"/>
      <c r="O5" s="39"/>
    </row>
    <row r="6" spans="1:15" ht="12.75">
      <c r="A6" s="324"/>
      <c r="B6" s="325"/>
      <c r="C6" s="309"/>
      <c r="D6" s="320"/>
      <c r="E6" s="310"/>
      <c r="F6" s="42"/>
      <c r="G6" s="43"/>
      <c r="H6" s="43"/>
      <c r="I6" s="317"/>
      <c r="J6" s="317" t="s">
        <v>190</v>
      </c>
      <c r="K6" s="317" t="s">
        <v>189</v>
      </c>
      <c r="L6" s="317" t="s">
        <v>188</v>
      </c>
      <c r="M6" s="317" t="s">
        <v>187</v>
      </c>
      <c r="N6" s="323"/>
      <c r="O6" s="39"/>
    </row>
    <row r="7" spans="1:15" ht="12.75">
      <c r="A7" s="324"/>
      <c r="B7" s="325"/>
      <c r="C7" s="309"/>
      <c r="D7" s="320"/>
      <c r="E7" s="310"/>
      <c r="F7" s="44" t="s">
        <v>8</v>
      </c>
      <c r="G7" s="45" t="s">
        <v>257</v>
      </c>
      <c r="H7" s="45" t="s">
        <v>10</v>
      </c>
      <c r="I7" s="317"/>
      <c r="J7" s="317"/>
      <c r="K7" s="317"/>
      <c r="L7" s="317"/>
      <c r="M7" s="317"/>
      <c r="N7" s="323"/>
      <c r="O7" s="39"/>
    </row>
    <row r="8" spans="1:15" ht="41.25" customHeight="1">
      <c r="A8" s="324"/>
      <c r="B8" s="325"/>
      <c r="C8" s="309"/>
      <c r="D8" s="321"/>
      <c r="E8" s="310"/>
      <c r="F8" s="46"/>
      <c r="G8" s="47"/>
      <c r="H8" s="47"/>
      <c r="I8" s="317"/>
      <c r="J8" s="317"/>
      <c r="K8" s="317"/>
      <c r="L8" s="317"/>
      <c r="M8" s="317"/>
      <c r="N8" s="323"/>
      <c r="O8" s="39"/>
    </row>
    <row r="9" spans="1:15" ht="12.75">
      <c r="A9" s="204">
        <v>1</v>
      </c>
      <c r="B9" s="205">
        <v>2</v>
      </c>
      <c r="C9" s="205">
        <v>3</v>
      </c>
      <c r="D9" s="206"/>
      <c r="E9" s="207">
        <v>5</v>
      </c>
      <c r="F9" s="208">
        <v>6</v>
      </c>
      <c r="G9" s="209"/>
      <c r="H9" s="209"/>
      <c r="I9" s="210">
        <v>7</v>
      </c>
      <c r="J9" s="210">
        <v>8</v>
      </c>
      <c r="K9" s="210">
        <v>9</v>
      </c>
      <c r="L9" s="210">
        <v>10</v>
      </c>
      <c r="M9" s="210">
        <v>11</v>
      </c>
      <c r="N9" s="204">
        <v>12</v>
      </c>
      <c r="O9" s="40"/>
    </row>
    <row r="10" spans="1:15" ht="27.75" customHeight="1">
      <c r="A10" s="60">
        <v>1</v>
      </c>
      <c r="B10" s="187" t="s">
        <v>11</v>
      </c>
      <c r="C10" s="187" t="s">
        <v>13</v>
      </c>
      <c r="D10" s="187" t="s">
        <v>168</v>
      </c>
      <c r="E10" s="188" t="s">
        <v>488</v>
      </c>
      <c r="F10" s="189">
        <v>16530</v>
      </c>
      <c r="G10" s="190">
        <v>15878.8</v>
      </c>
      <c r="H10" s="190">
        <f aca="true" t="shared" si="0" ref="H10:H29">SUM(G10/F10)*100</f>
        <v>96.0604960677556</v>
      </c>
      <c r="I10" s="191">
        <f aca="true" t="shared" si="1" ref="I10:I24">G10</f>
        <v>15878.8</v>
      </c>
      <c r="J10" s="191">
        <f>I10</f>
        <v>15878.8</v>
      </c>
      <c r="K10" s="192"/>
      <c r="L10" s="192"/>
      <c r="M10" s="192"/>
      <c r="N10" s="193" t="s">
        <v>165</v>
      </c>
      <c r="O10" s="41"/>
    </row>
    <row r="11" spans="1:15" ht="39.75" customHeight="1">
      <c r="A11" s="194">
        <v>2</v>
      </c>
      <c r="B11" s="187" t="s">
        <v>11</v>
      </c>
      <c r="C11" s="187" t="s">
        <v>14</v>
      </c>
      <c r="D11" s="187" t="s">
        <v>168</v>
      </c>
      <c r="E11" s="188" t="s">
        <v>489</v>
      </c>
      <c r="F11" s="189">
        <v>12622.85</v>
      </c>
      <c r="G11" s="190">
        <v>0</v>
      </c>
      <c r="H11" s="190">
        <f t="shared" si="0"/>
        <v>0</v>
      </c>
      <c r="I11" s="191">
        <f t="shared" si="1"/>
        <v>0</v>
      </c>
      <c r="J11" s="191">
        <f>I11</f>
        <v>0</v>
      </c>
      <c r="K11" s="192"/>
      <c r="L11" s="192"/>
      <c r="M11" s="192"/>
      <c r="N11" s="193" t="s">
        <v>165</v>
      </c>
      <c r="O11" s="41"/>
    </row>
    <row r="12" spans="1:15" ht="38.25" customHeight="1">
      <c r="A12" s="194">
        <v>3</v>
      </c>
      <c r="B12" s="187" t="s">
        <v>11</v>
      </c>
      <c r="C12" s="187" t="s">
        <v>14</v>
      </c>
      <c r="D12" s="187" t="s">
        <v>168</v>
      </c>
      <c r="E12" s="188" t="s">
        <v>361</v>
      </c>
      <c r="F12" s="189">
        <v>11355.9</v>
      </c>
      <c r="G12" s="190">
        <v>5787.06</v>
      </c>
      <c r="H12" s="190">
        <f t="shared" si="0"/>
        <v>50.96082212770454</v>
      </c>
      <c r="I12" s="191">
        <f t="shared" si="1"/>
        <v>5787.06</v>
      </c>
      <c r="J12" s="191">
        <f>I12</f>
        <v>5787.06</v>
      </c>
      <c r="K12" s="192"/>
      <c r="L12" s="192"/>
      <c r="M12" s="192"/>
      <c r="N12" s="193" t="s">
        <v>165</v>
      </c>
      <c r="O12" s="41"/>
    </row>
    <row r="13" spans="1:15" ht="18.75" customHeight="1">
      <c r="A13" s="194">
        <v>4</v>
      </c>
      <c r="B13" s="187" t="s">
        <v>166</v>
      </c>
      <c r="C13" s="187" t="s">
        <v>167</v>
      </c>
      <c r="D13" s="187" t="s">
        <v>168</v>
      </c>
      <c r="E13" s="188" t="s">
        <v>490</v>
      </c>
      <c r="F13" s="189">
        <v>8000</v>
      </c>
      <c r="G13" s="195">
        <v>7000</v>
      </c>
      <c r="H13" s="190">
        <f t="shared" si="0"/>
        <v>87.5</v>
      </c>
      <c r="I13" s="191">
        <f t="shared" si="1"/>
        <v>7000</v>
      </c>
      <c r="J13" s="191">
        <f>I13</f>
        <v>7000</v>
      </c>
      <c r="K13" s="192"/>
      <c r="L13" s="192"/>
      <c r="M13" s="192"/>
      <c r="N13" s="193" t="s">
        <v>165</v>
      </c>
      <c r="O13" s="41"/>
    </row>
    <row r="14" spans="1:15" ht="20.25" customHeight="1">
      <c r="A14" s="194">
        <v>5</v>
      </c>
      <c r="B14" s="196" t="s">
        <v>166</v>
      </c>
      <c r="C14" s="187" t="s">
        <v>167</v>
      </c>
      <c r="D14" s="187" t="s">
        <v>168</v>
      </c>
      <c r="E14" s="188" t="s">
        <v>491</v>
      </c>
      <c r="F14" s="189">
        <v>1094415.6</v>
      </c>
      <c r="G14" s="195">
        <v>955051.72</v>
      </c>
      <c r="H14" s="190">
        <f t="shared" si="0"/>
        <v>87.26590885583136</v>
      </c>
      <c r="I14" s="191">
        <f t="shared" si="1"/>
        <v>955051.72</v>
      </c>
      <c r="J14" s="191">
        <v>514763.72</v>
      </c>
      <c r="K14" s="192"/>
      <c r="L14" s="192" t="s">
        <v>503</v>
      </c>
      <c r="M14" s="192"/>
      <c r="N14" s="193" t="s">
        <v>165</v>
      </c>
      <c r="O14" s="41"/>
    </row>
    <row r="15" spans="1:15" ht="21.75" customHeight="1">
      <c r="A15" s="194">
        <v>6</v>
      </c>
      <c r="B15" s="197" t="s">
        <v>166</v>
      </c>
      <c r="C15" s="197" t="s">
        <v>167</v>
      </c>
      <c r="D15" s="197" t="s">
        <v>168</v>
      </c>
      <c r="E15" s="198" t="s">
        <v>407</v>
      </c>
      <c r="F15" s="190">
        <v>54505.85</v>
      </c>
      <c r="G15" s="195">
        <v>51711.46</v>
      </c>
      <c r="H15" s="190">
        <f t="shared" si="0"/>
        <v>94.87322920383775</v>
      </c>
      <c r="I15" s="191">
        <f t="shared" si="1"/>
        <v>51711.46</v>
      </c>
      <c r="J15" s="191">
        <f>I15</f>
        <v>51711.46</v>
      </c>
      <c r="K15" s="192"/>
      <c r="L15" s="192"/>
      <c r="M15" s="192"/>
      <c r="N15" s="193" t="s">
        <v>165</v>
      </c>
      <c r="O15" s="41"/>
    </row>
    <row r="16" spans="1:14" ht="38.25" customHeight="1">
      <c r="A16" s="194">
        <v>7</v>
      </c>
      <c r="B16" s="197" t="s">
        <v>166</v>
      </c>
      <c r="C16" s="197" t="s">
        <v>167</v>
      </c>
      <c r="D16" s="197" t="s">
        <v>168</v>
      </c>
      <c r="E16" s="198" t="s">
        <v>492</v>
      </c>
      <c r="F16" s="190">
        <v>22843.16</v>
      </c>
      <c r="G16" s="190">
        <v>0</v>
      </c>
      <c r="H16" s="190">
        <f t="shared" si="0"/>
        <v>0</v>
      </c>
      <c r="I16" s="191">
        <f t="shared" si="1"/>
        <v>0</v>
      </c>
      <c r="J16" s="191">
        <f>I16</f>
        <v>0</v>
      </c>
      <c r="K16" s="199"/>
      <c r="L16" s="199"/>
      <c r="M16" s="199"/>
      <c r="N16" s="199" t="s">
        <v>165</v>
      </c>
    </row>
    <row r="17" spans="1:14" ht="27.75" customHeight="1">
      <c r="A17" s="194">
        <v>8</v>
      </c>
      <c r="B17" s="197" t="s">
        <v>166</v>
      </c>
      <c r="C17" s="197" t="s">
        <v>167</v>
      </c>
      <c r="D17" s="197" t="s">
        <v>493</v>
      </c>
      <c r="E17" s="198" t="s">
        <v>494</v>
      </c>
      <c r="F17" s="190">
        <v>378101</v>
      </c>
      <c r="G17" s="200">
        <v>309781.9</v>
      </c>
      <c r="H17" s="190">
        <f t="shared" si="0"/>
        <v>81.93099198362343</v>
      </c>
      <c r="I17" s="191">
        <f t="shared" si="1"/>
        <v>309781.9</v>
      </c>
      <c r="J17" s="191"/>
      <c r="K17" s="191">
        <v>309781.9</v>
      </c>
      <c r="L17" s="192"/>
      <c r="M17" s="199"/>
      <c r="N17" s="199" t="s">
        <v>165</v>
      </c>
    </row>
    <row r="18" spans="1:14" ht="27.75" customHeight="1">
      <c r="A18" s="194">
        <v>9</v>
      </c>
      <c r="B18" s="197" t="s">
        <v>166</v>
      </c>
      <c r="C18" s="197" t="s">
        <v>167</v>
      </c>
      <c r="D18" s="197" t="s">
        <v>495</v>
      </c>
      <c r="E18" s="198" t="s">
        <v>494</v>
      </c>
      <c r="F18" s="191">
        <v>216117.7</v>
      </c>
      <c r="G18" s="200">
        <v>177066.96</v>
      </c>
      <c r="H18" s="190">
        <f t="shared" si="0"/>
        <v>81.9307997447687</v>
      </c>
      <c r="I18" s="191">
        <f t="shared" si="1"/>
        <v>177066.96</v>
      </c>
      <c r="J18" s="191">
        <f>I18</f>
        <v>177066.96</v>
      </c>
      <c r="K18" s="199"/>
      <c r="L18" s="199"/>
      <c r="M18" s="199"/>
      <c r="N18" s="199" t="s">
        <v>165</v>
      </c>
    </row>
    <row r="19" spans="1:14" ht="28.5" customHeight="1">
      <c r="A19" s="194">
        <v>10</v>
      </c>
      <c r="B19" s="197" t="s">
        <v>166</v>
      </c>
      <c r="C19" s="197" t="s">
        <v>167</v>
      </c>
      <c r="D19" s="197" t="s">
        <v>168</v>
      </c>
      <c r="E19" s="198" t="s">
        <v>494</v>
      </c>
      <c r="F19" s="191">
        <v>167532</v>
      </c>
      <c r="G19" s="200">
        <v>13283.52</v>
      </c>
      <c r="H19" s="190">
        <f t="shared" si="0"/>
        <v>7.9289449179858185</v>
      </c>
      <c r="I19" s="191">
        <f t="shared" si="1"/>
        <v>13283.52</v>
      </c>
      <c r="J19" s="191">
        <f>I19</f>
        <v>13283.52</v>
      </c>
      <c r="K19" s="199"/>
      <c r="L19" s="199"/>
      <c r="M19" s="199"/>
      <c r="N19" s="199" t="s">
        <v>165</v>
      </c>
    </row>
    <row r="20" spans="1:14" ht="27.75" customHeight="1">
      <c r="A20" s="194">
        <v>11</v>
      </c>
      <c r="B20" s="197" t="s">
        <v>166</v>
      </c>
      <c r="C20" s="197" t="s">
        <v>167</v>
      </c>
      <c r="D20" s="197" t="s">
        <v>168</v>
      </c>
      <c r="E20" s="198" t="s">
        <v>290</v>
      </c>
      <c r="F20" s="191">
        <v>288694.54</v>
      </c>
      <c r="G20" s="200">
        <v>262992.11</v>
      </c>
      <c r="H20" s="190">
        <f t="shared" si="0"/>
        <v>91.09701555145449</v>
      </c>
      <c r="I20" s="191">
        <f t="shared" si="1"/>
        <v>262992.11</v>
      </c>
      <c r="J20" s="191">
        <v>135219.71</v>
      </c>
      <c r="K20" s="199"/>
      <c r="L20" s="192" t="s">
        <v>505</v>
      </c>
      <c r="M20" s="199"/>
      <c r="N20" s="199" t="s">
        <v>165</v>
      </c>
    </row>
    <row r="21" spans="1:14" ht="29.25" customHeight="1">
      <c r="A21" s="194">
        <v>12</v>
      </c>
      <c r="B21" s="197" t="s">
        <v>166</v>
      </c>
      <c r="C21" s="197" t="s">
        <v>167</v>
      </c>
      <c r="D21" s="197" t="s">
        <v>168</v>
      </c>
      <c r="E21" s="198" t="s">
        <v>496</v>
      </c>
      <c r="F21" s="191">
        <v>27500</v>
      </c>
      <c r="G21" s="200">
        <v>26929.2</v>
      </c>
      <c r="H21" s="190">
        <f t="shared" si="0"/>
        <v>97.92436363636364</v>
      </c>
      <c r="I21" s="191">
        <f t="shared" si="1"/>
        <v>26929.2</v>
      </c>
      <c r="J21" s="191">
        <f>I21</f>
        <v>26929.2</v>
      </c>
      <c r="K21" s="199"/>
      <c r="L21" s="199"/>
      <c r="M21" s="199"/>
      <c r="N21" s="199" t="s">
        <v>165</v>
      </c>
    </row>
    <row r="22" spans="1:14" ht="41.25" customHeight="1">
      <c r="A22" s="194">
        <v>13</v>
      </c>
      <c r="B22" s="197" t="s">
        <v>166</v>
      </c>
      <c r="C22" s="197" t="s">
        <v>167</v>
      </c>
      <c r="D22" s="197" t="s">
        <v>168</v>
      </c>
      <c r="E22" s="198" t="s">
        <v>411</v>
      </c>
      <c r="F22" s="190">
        <v>27881.3</v>
      </c>
      <c r="G22" s="200">
        <v>27649.17</v>
      </c>
      <c r="H22" s="190">
        <f t="shared" si="0"/>
        <v>99.16743480397255</v>
      </c>
      <c r="I22" s="191">
        <f t="shared" si="1"/>
        <v>27649.17</v>
      </c>
      <c r="J22" s="191">
        <f>I22</f>
        <v>27649.17</v>
      </c>
      <c r="K22" s="199"/>
      <c r="L22" s="199"/>
      <c r="M22" s="199"/>
      <c r="N22" s="199" t="s">
        <v>165</v>
      </c>
    </row>
    <row r="23" spans="1:14" ht="27" customHeight="1">
      <c r="A23" s="194">
        <v>14</v>
      </c>
      <c r="B23" s="197" t="s">
        <v>169</v>
      </c>
      <c r="C23" s="197" t="s">
        <v>170</v>
      </c>
      <c r="D23" s="197" t="s">
        <v>168</v>
      </c>
      <c r="E23" s="198" t="s">
        <v>423</v>
      </c>
      <c r="F23" s="190">
        <v>12095</v>
      </c>
      <c r="G23" s="200">
        <v>2095</v>
      </c>
      <c r="H23" s="190">
        <f t="shared" si="0"/>
        <v>17.32120711037619</v>
      </c>
      <c r="I23" s="191">
        <f t="shared" si="1"/>
        <v>2095</v>
      </c>
      <c r="J23" s="191">
        <f>I23</f>
        <v>2095</v>
      </c>
      <c r="K23" s="199"/>
      <c r="L23" s="199"/>
      <c r="M23" s="199"/>
      <c r="N23" s="199" t="s">
        <v>165</v>
      </c>
    </row>
    <row r="24" spans="1:14" ht="37.5" customHeight="1">
      <c r="A24" s="194">
        <v>15</v>
      </c>
      <c r="B24" s="197" t="s">
        <v>169</v>
      </c>
      <c r="C24" s="197" t="s">
        <v>170</v>
      </c>
      <c r="D24" s="197" t="s">
        <v>168</v>
      </c>
      <c r="E24" s="198" t="s">
        <v>497</v>
      </c>
      <c r="F24" s="190">
        <v>7000</v>
      </c>
      <c r="G24" s="200">
        <v>7000</v>
      </c>
      <c r="H24" s="190">
        <f t="shared" si="0"/>
        <v>100</v>
      </c>
      <c r="I24" s="191">
        <f t="shared" si="1"/>
        <v>7000</v>
      </c>
      <c r="J24" s="191"/>
      <c r="K24" s="199"/>
      <c r="L24" s="191" t="s">
        <v>504</v>
      </c>
      <c r="M24" s="199"/>
      <c r="N24" s="199" t="s">
        <v>165</v>
      </c>
    </row>
    <row r="25" spans="1:14" ht="28.5" customHeight="1">
      <c r="A25" s="194">
        <v>16</v>
      </c>
      <c r="B25" s="197" t="s">
        <v>172</v>
      </c>
      <c r="C25" s="197" t="s">
        <v>171</v>
      </c>
      <c r="D25" s="197" t="s">
        <v>168</v>
      </c>
      <c r="E25" s="198" t="s">
        <v>427</v>
      </c>
      <c r="F25" s="190">
        <v>29376.78</v>
      </c>
      <c r="G25" s="200">
        <v>28499.25</v>
      </c>
      <c r="H25" s="190">
        <f t="shared" si="0"/>
        <v>97.01284483867872</v>
      </c>
      <c r="I25" s="191">
        <v>28499.25</v>
      </c>
      <c r="J25" s="191">
        <v>18504.25</v>
      </c>
      <c r="K25" s="199"/>
      <c r="L25" s="191" t="s">
        <v>506</v>
      </c>
      <c r="M25" s="199"/>
      <c r="N25" s="199" t="s">
        <v>165</v>
      </c>
    </row>
    <row r="26" spans="1:14" ht="28.5" customHeight="1">
      <c r="A26" s="194">
        <v>17</v>
      </c>
      <c r="B26" s="197" t="s">
        <v>172</v>
      </c>
      <c r="C26" s="197" t="s">
        <v>171</v>
      </c>
      <c r="D26" s="197" t="s">
        <v>168</v>
      </c>
      <c r="E26" s="198" t="s">
        <v>429</v>
      </c>
      <c r="F26" s="190">
        <v>9419.47</v>
      </c>
      <c r="G26" s="200">
        <v>0</v>
      </c>
      <c r="H26" s="190">
        <f t="shared" si="0"/>
        <v>0</v>
      </c>
      <c r="I26" s="191">
        <f>G26</f>
        <v>0</v>
      </c>
      <c r="J26" s="191">
        <f>I26</f>
        <v>0</v>
      </c>
      <c r="K26" s="199"/>
      <c r="L26" s="199"/>
      <c r="M26" s="199"/>
      <c r="N26" s="199" t="s">
        <v>165</v>
      </c>
    </row>
    <row r="27" spans="1:14" ht="47.25" customHeight="1">
      <c r="A27" s="194">
        <v>18</v>
      </c>
      <c r="B27" s="197" t="s">
        <v>498</v>
      </c>
      <c r="C27" s="197" t="s">
        <v>499</v>
      </c>
      <c r="D27" s="197" t="s">
        <v>168</v>
      </c>
      <c r="E27" s="198" t="s">
        <v>500</v>
      </c>
      <c r="F27" s="190">
        <v>1688</v>
      </c>
      <c r="G27" s="200">
        <v>1599</v>
      </c>
      <c r="H27" s="190">
        <f t="shared" si="0"/>
        <v>94.72748815165876</v>
      </c>
      <c r="I27" s="191">
        <f>G27</f>
        <v>1599</v>
      </c>
      <c r="J27" s="191">
        <f>I27</f>
        <v>1599</v>
      </c>
      <c r="K27" s="199"/>
      <c r="L27" s="199"/>
      <c r="M27" s="199"/>
      <c r="N27" s="199" t="s">
        <v>165</v>
      </c>
    </row>
    <row r="28" spans="1:14" ht="30.75" customHeight="1">
      <c r="A28" s="194">
        <v>19</v>
      </c>
      <c r="B28" s="197" t="s">
        <v>352</v>
      </c>
      <c r="C28" s="197" t="s">
        <v>501</v>
      </c>
      <c r="D28" s="197" t="s">
        <v>479</v>
      </c>
      <c r="E28" s="198" t="s">
        <v>502</v>
      </c>
      <c r="F28" s="192">
        <v>41382</v>
      </c>
      <c r="G28" s="200">
        <v>41381.63</v>
      </c>
      <c r="H28" s="190">
        <f t="shared" si="0"/>
        <v>99.99910589145038</v>
      </c>
      <c r="I28" s="191">
        <f>G28</f>
        <v>41381.63</v>
      </c>
      <c r="J28" s="191">
        <f>I28</f>
        <v>41381.63</v>
      </c>
      <c r="K28" s="199"/>
      <c r="L28" s="199"/>
      <c r="M28" s="199"/>
      <c r="N28" s="199" t="s">
        <v>165</v>
      </c>
    </row>
    <row r="29" spans="1:14" ht="26.25" customHeight="1">
      <c r="A29" s="322" t="s">
        <v>180</v>
      </c>
      <c r="B29" s="322"/>
      <c r="C29" s="322"/>
      <c r="D29" s="322"/>
      <c r="E29" s="322"/>
      <c r="F29" s="201">
        <f>SUM(F10:F28)</f>
        <v>2427061.15</v>
      </c>
      <c r="G29" s="201">
        <f>SUM(G10:G28)</f>
        <v>1933706.7799999996</v>
      </c>
      <c r="H29" s="202">
        <f t="shared" si="0"/>
        <v>79.67276720654523</v>
      </c>
      <c r="I29" s="201">
        <f>SUM(I10:I28)</f>
        <v>1933706.7799999996</v>
      </c>
      <c r="J29" s="201">
        <f>SUM(J10:J28)</f>
        <v>1038869.4799999999</v>
      </c>
      <c r="K29" s="201">
        <f>SUM(K10:K28)</f>
        <v>309781.9</v>
      </c>
      <c r="L29" s="201">
        <v>585055.4</v>
      </c>
      <c r="M29" s="203"/>
      <c r="N29" s="203"/>
    </row>
  </sheetData>
  <sheetProtection/>
  <mergeCells count="17">
    <mergeCell ref="A29:E29"/>
    <mergeCell ref="N4:N8"/>
    <mergeCell ref="I5:I8"/>
    <mergeCell ref="J5:M5"/>
    <mergeCell ref="J6:J8"/>
    <mergeCell ref="K6:K8"/>
    <mergeCell ref="L6:L8"/>
    <mergeCell ref="M6:M8"/>
    <mergeCell ref="A4:A8"/>
    <mergeCell ref="B4:B8"/>
    <mergeCell ref="C4:C8"/>
    <mergeCell ref="E4:E8"/>
    <mergeCell ref="F4:H5"/>
    <mergeCell ref="I4:M4"/>
    <mergeCell ref="L1:N1"/>
    <mergeCell ref="A3:N3"/>
    <mergeCell ref="D4:D8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/>
  </sheetPr>
  <dimension ref="A1:AB36"/>
  <sheetViews>
    <sheetView zoomScalePageLayoutView="0" workbookViewId="0" topLeftCell="A1">
      <selection activeCell="Q14" sqref="Q14"/>
    </sheetView>
  </sheetViews>
  <sheetFormatPr defaultColWidth="9.140625" defaultRowHeight="12.75"/>
  <cols>
    <col min="1" max="1" width="6.7109375" style="0" customWidth="1"/>
    <col min="2" max="2" width="7.8515625" style="0" customWidth="1"/>
    <col min="3" max="3" width="8.421875" style="0" customWidth="1"/>
    <col min="4" max="4" width="19.140625" style="0" customWidth="1"/>
    <col min="5" max="5" width="10.7109375" style="0" customWidth="1"/>
    <col min="6" max="6" width="10.00390625" style="0" customWidth="1"/>
    <col min="7" max="7" width="6.7109375" style="0" customWidth="1"/>
    <col min="8" max="8" width="12.28125" style="0" customWidth="1"/>
    <col min="9" max="9" width="10.7109375" style="0" customWidth="1"/>
    <col min="10" max="10" width="6.140625" style="0" customWidth="1"/>
    <col min="11" max="11" width="10.28125" style="0" customWidth="1"/>
    <col min="12" max="12" width="11.8515625" style="0" customWidth="1"/>
    <col min="13" max="13" width="13.00390625" style="0" customWidth="1"/>
  </cols>
  <sheetData>
    <row r="1" spans="9:17" ht="15.75" customHeight="1">
      <c r="I1" s="261" t="s">
        <v>354</v>
      </c>
      <c r="J1" s="261"/>
      <c r="K1" s="261"/>
      <c r="L1" s="261"/>
      <c r="M1" s="261"/>
      <c r="N1" s="11"/>
      <c r="O1" s="11"/>
      <c r="P1" s="11"/>
      <c r="Q1" s="22"/>
    </row>
    <row r="2" spans="3:15" ht="12.75">
      <c r="C2" s="16"/>
      <c r="N2" s="6"/>
      <c r="O2" s="1"/>
    </row>
    <row r="5" spans="1:13" ht="12.75">
      <c r="A5" s="299" t="s">
        <v>476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</row>
    <row r="6" spans="1:13" ht="12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</row>
    <row r="7" spans="1:13" ht="48.75" customHeight="1" hidden="1">
      <c r="A7" s="300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</row>
    <row r="8" spans="1:13" ht="23.25" customHeight="1">
      <c r="A8" s="301"/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</row>
    <row r="9" spans="1:13" ht="12.75" customHeight="1">
      <c r="A9" s="297" t="s">
        <v>0</v>
      </c>
      <c r="B9" s="297" t="s">
        <v>99</v>
      </c>
      <c r="C9" s="297" t="s">
        <v>126</v>
      </c>
      <c r="D9" s="297" t="s">
        <v>304</v>
      </c>
      <c r="E9" s="297" t="s">
        <v>305</v>
      </c>
      <c r="F9" s="297"/>
      <c r="G9" s="297" t="s">
        <v>10</v>
      </c>
      <c r="H9" s="297" t="s">
        <v>313</v>
      </c>
      <c r="I9" s="297"/>
      <c r="J9" s="297" t="s">
        <v>10</v>
      </c>
      <c r="K9" s="51" t="s">
        <v>4</v>
      </c>
      <c r="L9" s="51"/>
      <c r="M9" s="297" t="s">
        <v>100</v>
      </c>
    </row>
    <row r="10" spans="1:13" ht="25.5" customHeight="1">
      <c r="A10" s="297"/>
      <c r="B10" s="297"/>
      <c r="C10" s="297"/>
      <c r="D10" s="297"/>
      <c r="E10" s="51" t="s">
        <v>8</v>
      </c>
      <c r="F10" s="51" t="s">
        <v>9</v>
      </c>
      <c r="G10" s="297"/>
      <c r="H10" s="51" t="s">
        <v>8</v>
      </c>
      <c r="I10" s="51" t="s">
        <v>9</v>
      </c>
      <c r="J10" s="297"/>
      <c r="K10" s="51" t="s">
        <v>306</v>
      </c>
      <c r="L10" s="51" t="s">
        <v>307</v>
      </c>
      <c r="M10" s="298"/>
    </row>
    <row r="11" spans="1:13" ht="12.75">
      <c r="A11" s="52">
        <v>1</v>
      </c>
      <c r="B11" s="53">
        <v>2</v>
      </c>
      <c r="C11" s="52">
        <v>3</v>
      </c>
      <c r="D11" s="52">
        <v>4</v>
      </c>
      <c r="E11" s="53">
        <v>5</v>
      </c>
      <c r="F11" s="52">
        <v>6</v>
      </c>
      <c r="G11" s="52">
        <v>7</v>
      </c>
      <c r="H11" s="53">
        <v>8</v>
      </c>
      <c r="I11" s="52">
        <v>9</v>
      </c>
      <c r="J11" s="52">
        <v>10</v>
      </c>
      <c r="K11" s="53">
        <v>11</v>
      </c>
      <c r="L11" s="52">
        <v>12</v>
      </c>
      <c r="M11" s="52">
        <v>13</v>
      </c>
    </row>
    <row r="12" spans="1:13" s="7" customFormat="1" ht="19.5" customHeight="1">
      <c r="A12" s="54">
        <v>600</v>
      </c>
      <c r="B12" s="99"/>
      <c r="C12" s="54"/>
      <c r="D12" s="55" t="s">
        <v>25</v>
      </c>
      <c r="E12" s="56">
        <f>E13</f>
        <v>150000</v>
      </c>
      <c r="F12" s="56">
        <f>F13</f>
        <v>127772.4</v>
      </c>
      <c r="G12" s="56">
        <f>(F12/E12)*100</f>
        <v>85.18159999999999</v>
      </c>
      <c r="H12" s="56">
        <f>H13</f>
        <v>150000</v>
      </c>
      <c r="I12" s="56">
        <f>I13</f>
        <v>127772.4</v>
      </c>
      <c r="J12" s="56">
        <f>(I12/H12)*100</f>
        <v>85.18159999999999</v>
      </c>
      <c r="K12" s="56"/>
      <c r="L12" s="56">
        <f>L13</f>
        <v>127772.4</v>
      </c>
      <c r="M12" s="56"/>
    </row>
    <row r="13" spans="1:13" s="33" customFormat="1" ht="21" customHeight="1">
      <c r="A13" s="57"/>
      <c r="B13" s="57">
        <v>60016</v>
      </c>
      <c r="C13" s="57"/>
      <c r="D13" s="58" t="s">
        <v>26</v>
      </c>
      <c r="E13" s="59">
        <f>E14</f>
        <v>150000</v>
      </c>
      <c r="F13" s="59">
        <f>F14</f>
        <v>127772.4</v>
      </c>
      <c r="G13" s="59">
        <f>(F13/E13)*100</f>
        <v>85.18159999999999</v>
      </c>
      <c r="H13" s="59">
        <f>H15</f>
        <v>150000</v>
      </c>
      <c r="I13" s="59">
        <f>I15</f>
        <v>127772.4</v>
      </c>
      <c r="J13" s="59">
        <f>(I13/H13)*100</f>
        <v>85.18159999999999</v>
      </c>
      <c r="K13" s="59"/>
      <c r="L13" s="59">
        <f>L15</f>
        <v>127772.4</v>
      </c>
      <c r="M13" s="59"/>
    </row>
    <row r="14" spans="1:13" ht="105" customHeight="1">
      <c r="A14" s="60"/>
      <c r="B14" s="57"/>
      <c r="C14" s="60">
        <v>6630</v>
      </c>
      <c r="D14" s="61" t="s">
        <v>464</v>
      </c>
      <c r="E14" s="62">
        <v>150000</v>
      </c>
      <c r="F14" s="62">
        <v>127772.4</v>
      </c>
      <c r="G14" s="62">
        <f>(F14/E14)*100</f>
        <v>85.18159999999999</v>
      </c>
      <c r="H14" s="62"/>
      <c r="I14" s="62"/>
      <c r="J14" s="62"/>
      <c r="K14" s="62"/>
      <c r="L14" s="62"/>
      <c r="M14" s="68" t="s">
        <v>290</v>
      </c>
    </row>
    <row r="15" spans="1:13" ht="29.25" customHeight="1">
      <c r="A15" s="60"/>
      <c r="B15" s="60"/>
      <c r="C15" s="60">
        <v>6050</v>
      </c>
      <c r="D15" s="64" t="s">
        <v>308</v>
      </c>
      <c r="E15" s="62"/>
      <c r="F15" s="62"/>
      <c r="G15" s="62"/>
      <c r="H15" s="62">
        <v>150000</v>
      </c>
      <c r="I15" s="62">
        <v>127772.4</v>
      </c>
      <c r="J15" s="62">
        <f>(I15/H15)*100</f>
        <v>85.18159999999999</v>
      </c>
      <c r="K15" s="62"/>
      <c r="L15" s="62">
        <f>I15</f>
        <v>127772.4</v>
      </c>
      <c r="M15" s="62"/>
    </row>
    <row r="16" spans="1:13" s="7" customFormat="1" ht="38.25" customHeight="1">
      <c r="A16" s="54">
        <v>754</v>
      </c>
      <c r="B16" s="54"/>
      <c r="C16" s="54"/>
      <c r="D16" s="65" t="s">
        <v>291</v>
      </c>
      <c r="E16" s="56">
        <f>E17</f>
        <v>12000</v>
      </c>
      <c r="F16" s="56">
        <f>F17</f>
        <v>12000</v>
      </c>
      <c r="G16" s="100">
        <f>(F16/E16)*100</f>
        <v>100</v>
      </c>
      <c r="H16" s="56">
        <f>H17</f>
        <v>12000</v>
      </c>
      <c r="I16" s="56">
        <f>I17</f>
        <v>12000</v>
      </c>
      <c r="J16" s="56">
        <f>(I16/H16)*100</f>
        <v>100</v>
      </c>
      <c r="K16" s="56">
        <f>K17</f>
        <v>12000</v>
      </c>
      <c r="L16" s="56"/>
      <c r="M16" s="56"/>
    </row>
    <row r="17" spans="1:13" ht="22.5">
      <c r="A17" s="57"/>
      <c r="B17" s="57">
        <v>75412</v>
      </c>
      <c r="C17" s="57"/>
      <c r="D17" s="58" t="s">
        <v>241</v>
      </c>
      <c r="E17" s="59">
        <f>E18</f>
        <v>12000</v>
      </c>
      <c r="F17" s="59">
        <f>+F18</f>
        <v>12000</v>
      </c>
      <c r="G17" s="59">
        <f>(F17/E17)*100</f>
        <v>100</v>
      </c>
      <c r="H17" s="59">
        <f>H19</f>
        <v>12000</v>
      </c>
      <c r="I17" s="59">
        <f>I19</f>
        <v>12000</v>
      </c>
      <c r="J17" s="59">
        <f>(I17/H17)*100</f>
        <v>100</v>
      </c>
      <c r="K17" s="59">
        <f>K19</f>
        <v>12000</v>
      </c>
      <c r="L17" s="59"/>
      <c r="M17" s="49"/>
    </row>
    <row r="18" spans="1:13" ht="91.5" customHeight="1">
      <c r="A18" s="60"/>
      <c r="B18" s="57"/>
      <c r="C18" s="60">
        <v>2710</v>
      </c>
      <c r="D18" s="61" t="s">
        <v>309</v>
      </c>
      <c r="E18" s="62">
        <v>12000</v>
      </c>
      <c r="F18" s="62">
        <v>12000</v>
      </c>
      <c r="G18" s="62">
        <f>(F18/E18)*100</f>
        <v>100</v>
      </c>
      <c r="H18" s="62"/>
      <c r="I18" s="62"/>
      <c r="J18" s="62"/>
      <c r="K18" s="62"/>
      <c r="L18" s="62"/>
      <c r="M18" s="68" t="s">
        <v>463</v>
      </c>
    </row>
    <row r="19" spans="1:13" ht="15.75" customHeight="1">
      <c r="A19" s="60"/>
      <c r="B19" s="60"/>
      <c r="C19" s="60">
        <v>4270</v>
      </c>
      <c r="D19" s="61" t="s">
        <v>311</v>
      </c>
      <c r="E19" s="62"/>
      <c r="F19" s="62"/>
      <c r="G19" s="62"/>
      <c r="H19" s="62">
        <v>12000</v>
      </c>
      <c r="I19" s="62">
        <v>12000</v>
      </c>
      <c r="J19" s="62">
        <f>(I19/H19)*100</f>
        <v>100</v>
      </c>
      <c r="K19" s="62">
        <f>I19</f>
        <v>12000</v>
      </c>
      <c r="L19" s="62"/>
      <c r="M19" s="62"/>
    </row>
    <row r="20" spans="1:13" s="7" customFormat="1" ht="20.25" customHeight="1">
      <c r="A20" s="54">
        <v>801</v>
      </c>
      <c r="B20" s="54"/>
      <c r="C20" s="54"/>
      <c r="D20" s="65" t="s">
        <v>63</v>
      </c>
      <c r="E20" s="56">
        <f>E22</f>
        <v>34000</v>
      </c>
      <c r="F20" s="56">
        <f>F22</f>
        <v>33977</v>
      </c>
      <c r="G20" s="56">
        <f>(F20/E20)*100</f>
        <v>99.93235294117648</v>
      </c>
      <c r="H20" s="56">
        <f>H21</f>
        <v>34000</v>
      </c>
      <c r="I20" s="56">
        <f>I21</f>
        <v>33977</v>
      </c>
      <c r="J20" s="56">
        <f>(I20/H20)*100</f>
        <v>99.93235294117648</v>
      </c>
      <c r="K20" s="56">
        <f>K21</f>
        <v>33977</v>
      </c>
      <c r="L20" s="56"/>
      <c r="M20" s="56"/>
    </row>
    <row r="21" spans="1:13" s="33" customFormat="1" ht="21" customHeight="1">
      <c r="A21" s="57"/>
      <c r="B21" s="57">
        <v>80101</v>
      </c>
      <c r="C21" s="57"/>
      <c r="D21" s="58" t="s">
        <v>64</v>
      </c>
      <c r="E21" s="59">
        <f>E22</f>
        <v>34000</v>
      </c>
      <c r="F21" s="59">
        <f>F22</f>
        <v>33977</v>
      </c>
      <c r="G21" s="62">
        <f>(F21/E21)*100</f>
        <v>99.93235294117648</v>
      </c>
      <c r="H21" s="59">
        <f>H23</f>
        <v>34000</v>
      </c>
      <c r="I21" s="59">
        <f>I23</f>
        <v>33977</v>
      </c>
      <c r="J21" s="62">
        <f>(I21/H21)*100</f>
        <v>99.93235294117648</v>
      </c>
      <c r="K21" s="59">
        <f>K23</f>
        <v>33977</v>
      </c>
      <c r="L21" s="59"/>
      <c r="M21" s="59"/>
    </row>
    <row r="22" spans="1:13" ht="109.5" customHeight="1">
      <c r="A22" s="60"/>
      <c r="B22" s="60"/>
      <c r="C22" s="60">
        <v>2710</v>
      </c>
      <c r="D22" s="61" t="s">
        <v>309</v>
      </c>
      <c r="E22" s="62">
        <v>34000</v>
      </c>
      <c r="F22" s="62">
        <v>33977</v>
      </c>
      <c r="G22" s="62">
        <f>(F22/E22)*100</f>
        <v>99.93235294117648</v>
      </c>
      <c r="H22" s="62"/>
      <c r="I22" s="62"/>
      <c r="J22" s="62"/>
      <c r="K22" s="62"/>
      <c r="L22" s="62"/>
      <c r="M22" s="68" t="s">
        <v>456</v>
      </c>
    </row>
    <row r="23" spans="1:13" ht="32.25" customHeight="1">
      <c r="A23" s="60"/>
      <c r="B23" s="60"/>
      <c r="C23" s="60">
        <v>4210</v>
      </c>
      <c r="D23" s="61" t="s">
        <v>104</v>
      </c>
      <c r="E23" s="62"/>
      <c r="F23" s="62"/>
      <c r="G23" s="62"/>
      <c r="H23" s="62">
        <v>34000</v>
      </c>
      <c r="I23" s="62">
        <v>33977</v>
      </c>
      <c r="J23" s="62">
        <f>(I23/H23)*100</f>
        <v>99.93235294117648</v>
      </c>
      <c r="K23" s="62">
        <f>I23</f>
        <v>33977</v>
      </c>
      <c r="L23" s="62"/>
      <c r="M23" s="62"/>
    </row>
    <row r="24" spans="1:13" ht="33.75">
      <c r="A24" s="54">
        <v>921</v>
      </c>
      <c r="B24" s="60"/>
      <c r="C24" s="54"/>
      <c r="D24" s="65" t="s">
        <v>179</v>
      </c>
      <c r="E24" s="56">
        <f>E25</f>
        <v>49995</v>
      </c>
      <c r="F24" s="56">
        <f>F25</f>
        <v>49995</v>
      </c>
      <c r="G24" s="56">
        <f>(F24/E24)*100</f>
        <v>100</v>
      </c>
      <c r="H24" s="56">
        <f>H25</f>
        <v>49995</v>
      </c>
      <c r="I24" s="56">
        <f>I25</f>
        <v>49995</v>
      </c>
      <c r="J24" s="56">
        <f>(I24/H24)*100</f>
        <v>100</v>
      </c>
      <c r="K24" s="56">
        <f>K25</f>
        <v>20000</v>
      </c>
      <c r="L24" s="56">
        <f>L25</f>
        <v>29995</v>
      </c>
      <c r="M24" s="56"/>
    </row>
    <row r="25" spans="1:13" s="33" customFormat="1" ht="43.5" customHeight="1">
      <c r="A25" s="57"/>
      <c r="B25" s="57">
        <v>92109</v>
      </c>
      <c r="C25" s="57"/>
      <c r="D25" s="67" t="s">
        <v>312</v>
      </c>
      <c r="E25" s="59">
        <f>E26+E30</f>
        <v>49995</v>
      </c>
      <c r="F25" s="59">
        <f>F26+F30</f>
        <v>49995</v>
      </c>
      <c r="G25" s="100">
        <f>(F25/E25)*100</f>
        <v>100</v>
      </c>
      <c r="H25" s="59">
        <f>H27+H28+H29+H31+H32+H33</f>
        <v>49995</v>
      </c>
      <c r="I25" s="59">
        <f>I27+I28+I29+I31+I32+I33</f>
        <v>49995</v>
      </c>
      <c r="J25" s="59">
        <f>(I25/H25)*100</f>
        <v>100</v>
      </c>
      <c r="K25" s="59">
        <f>K27+K28+K29</f>
        <v>20000</v>
      </c>
      <c r="L25" s="59">
        <f>L31+L32+L33</f>
        <v>29995</v>
      </c>
      <c r="M25" s="59"/>
    </row>
    <row r="26" spans="1:13" ht="95.25" customHeight="1">
      <c r="A26" s="60"/>
      <c r="B26" s="57"/>
      <c r="C26" s="60">
        <v>2710</v>
      </c>
      <c r="D26" s="61" t="s">
        <v>309</v>
      </c>
      <c r="E26" s="62">
        <v>20000</v>
      </c>
      <c r="F26" s="62">
        <v>20000</v>
      </c>
      <c r="G26" s="62">
        <f>(F26/E26)*100</f>
        <v>100</v>
      </c>
      <c r="H26" s="62"/>
      <c r="I26" s="62"/>
      <c r="J26" s="56"/>
      <c r="K26" s="62"/>
      <c r="L26" s="62"/>
      <c r="M26" s="63"/>
    </row>
    <row r="27" spans="1:13" ht="97.5" customHeight="1">
      <c r="A27" s="60"/>
      <c r="B27" s="57"/>
      <c r="C27" s="60">
        <v>4270</v>
      </c>
      <c r="D27" s="64" t="s">
        <v>311</v>
      </c>
      <c r="E27" s="62"/>
      <c r="F27" s="62"/>
      <c r="G27" s="56"/>
      <c r="H27" s="62">
        <v>10000</v>
      </c>
      <c r="I27" s="62">
        <v>10000</v>
      </c>
      <c r="J27" s="62">
        <f>(I27/H27)*100</f>
        <v>100</v>
      </c>
      <c r="K27" s="62">
        <f>I27</f>
        <v>10000</v>
      </c>
      <c r="L27" s="62"/>
      <c r="M27" s="68" t="s">
        <v>457</v>
      </c>
    </row>
    <row r="28" spans="1:13" ht="109.5" customHeight="1">
      <c r="A28" s="60"/>
      <c r="B28" s="60"/>
      <c r="C28" s="60">
        <v>4210</v>
      </c>
      <c r="D28" s="66" t="s">
        <v>104</v>
      </c>
      <c r="E28" s="62"/>
      <c r="F28" s="62"/>
      <c r="G28" s="56"/>
      <c r="H28" s="62">
        <v>5000</v>
      </c>
      <c r="I28" s="62">
        <v>5000</v>
      </c>
      <c r="J28" s="62">
        <f>(I28/H28)*100</f>
        <v>100</v>
      </c>
      <c r="K28" s="62">
        <f>I28</f>
        <v>5000</v>
      </c>
      <c r="L28" s="62"/>
      <c r="M28" s="68" t="s">
        <v>458</v>
      </c>
    </row>
    <row r="29" spans="1:28" s="49" customFormat="1" ht="35.25" customHeight="1">
      <c r="A29" s="60"/>
      <c r="B29" s="60"/>
      <c r="C29" s="60">
        <v>4270</v>
      </c>
      <c r="D29" s="66" t="s">
        <v>311</v>
      </c>
      <c r="E29" s="62"/>
      <c r="F29" s="62"/>
      <c r="G29" s="56"/>
      <c r="H29" s="62">
        <v>5000</v>
      </c>
      <c r="I29" s="62">
        <v>5000</v>
      </c>
      <c r="J29" s="62">
        <f>(I29/H29)*100</f>
        <v>100</v>
      </c>
      <c r="K29" s="62">
        <f>I29</f>
        <v>5000</v>
      </c>
      <c r="L29" s="62"/>
      <c r="M29" s="62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s="49" customFormat="1" ht="123.75">
      <c r="A30" s="60"/>
      <c r="B30" s="60"/>
      <c r="C30" s="60">
        <v>6300</v>
      </c>
      <c r="D30" s="66" t="s">
        <v>310</v>
      </c>
      <c r="E30" s="62">
        <v>29995</v>
      </c>
      <c r="F30" s="62">
        <v>29995</v>
      </c>
      <c r="G30" s="62">
        <f>(F30/E30)*100</f>
        <v>100</v>
      </c>
      <c r="H30" s="62"/>
      <c r="I30" s="62"/>
      <c r="J30" s="56"/>
      <c r="K30" s="62"/>
      <c r="L30" s="62"/>
      <c r="M30" s="62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s="49" customFormat="1" ht="180">
      <c r="A31" s="60"/>
      <c r="B31" s="60"/>
      <c r="C31" s="60">
        <v>6050</v>
      </c>
      <c r="D31" s="66" t="s">
        <v>308</v>
      </c>
      <c r="E31" s="62"/>
      <c r="F31" s="62"/>
      <c r="G31" s="56"/>
      <c r="H31" s="62">
        <v>10000</v>
      </c>
      <c r="I31" s="62">
        <v>10000</v>
      </c>
      <c r="J31" s="62">
        <f>(I31/H31)*100</f>
        <v>100</v>
      </c>
      <c r="K31" s="62"/>
      <c r="L31" s="62">
        <f>I31</f>
        <v>10000</v>
      </c>
      <c r="M31" s="68" t="s">
        <v>459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s="49" customFormat="1" ht="236.25">
      <c r="A32" s="60"/>
      <c r="B32" s="60"/>
      <c r="C32" s="60">
        <v>6050</v>
      </c>
      <c r="D32" s="66" t="s">
        <v>308</v>
      </c>
      <c r="E32" s="62"/>
      <c r="F32" s="62"/>
      <c r="G32" s="56"/>
      <c r="H32" s="62">
        <v>10000</v>
      </c>
      <c r="I32" s="62">
        <v>10000</v>
      </c>
      <c r="J32" s="62">
        <f>(I32/H32)*100</f>
        <v>100</v>
      </c>
      <c r="K32" s="62"/>
      <c r="L32" s="62">
        <f>I32</f>
        <v>10000</v>
      </c>
      <c r="M32" s="68" t="s">
        <v>460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s="49" customFormat="1" ht="83.25" customHeight="1">
      <c r="A33" s="60"/>
      <c r="B33" s="60"/>
      <c r="C33" s="60">
        <v>6050</v>
      </c>
      <c r="D33" s="66" t="s">
        <v>308</v>
      </c>
      <c r="E33" s="62"/>
      <c r="F33" s="62"/>
      <c r="G33" s="56"/>
      <c r="H33" s="62">
        <v>9995</v>
      </c>
      <c r="I33" s="62">
        <v>9995</v>
      </c>
      <c r="J33" s="62">
        <f>(I33/H33)*100</f>
        <v>100</v>
      </c>
      <c r="K33" s="62"/>
      <c r="L33" s="62">
        <f>I33</f>
        <v>9995</v>
      </c>
      <c r="M33" s="68" t="s">
        <v>461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13" ht="27" customHeight="1">
      <c r="A34" s="54"/>
      <c r="B34" s="60"/>
      <c r="C34" s="54"/>
      <c r="D34" s="54" t="s">
        <v>180</v>
      </c>
      <c r="E34" s="56">
        <f>E12+E16+E20+E24</f>
        <v>245995</v>
      </c>
      <c r="F34" s="56">
        <f>F12+F16+F20+F24</f>
        <v>223744.4</v>
      </c>
      <c r="G34" s="56">
        <f>(F34/E34)*100</f>
        <v>90.95485680603264</v>
      </c>
      <c r="H34" s="56">
        <f>H12+H16+H20+H24</f>
        <v>245995</v>
      </c>
      <c r="I34" s="56">
        <f>I12+I16+I20+I24</f>
        <v>223744.4</v>
      </c>
      <c r="J34" s="56">
        <f>(I34/H34)*100</f>
        <v>90.95485680603264</v>
      </c>
      <c r="K34" s="56">
        <f>K16+K20+K24</f>
        <v>65977</v>
      </c>
      <c r="L34" s="56">
        <f>L12+L24</f>
        <v>157767.4</v>
      </c>
      <c r="M34" s="56"/>
    </row>
    <row r="35" ht="12.75">
      <c r="B35" s="101"/>
    </row>
    <row r="36" ht="12.75">
      <c r="B36" s="6"/>
    </row>
  </sheetData>
  <sheetProtection/>
  <mergeCells count="12">
    <mergeCell ref="I1:M1"/>
    <mergeCell ref="E9:F9"/>
    <mergeCell ref="H9:I9"/>
    <mergeCell ref="A8:M8"/>
    <mergeCell ref="B9:B10"/>
    <mergeCell ref="C9:C10"/>
    <mergeCell ref="D9:D10"/>
    <mergeCell ref="G9:G10"/>
    <mergeCell ref="M9:M10"/>
    <mergeCell ref="J9:J10"/>
    <mergeCell ref="A5:M7"/>
    <mergeCell ref="A9:A10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4" sqref="A34:IV34"/>
    </sheetView>
  </sheetViews>
  <sheetFormatPr defaultColWidth="9.140625" defaultRowHeight="12.75"/>
  <sheetData>
    <row r="34" ht="16.5" customHeight="1"/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99"/>
  <sheetViews>
    <sheetView showGridLines="0" tabSelected="1" zoomScale="136" zoomScaleNormal="136" zoomScalePageLayoutView="0" workbookViewId="0" topLeftCell="A1">
      <selection activeCell="M42" sqref="M42"/>
    </sheetView>
  </sheetViews>
  <sheetFormatPr defaultColWidth="9.140625" defaultRowHeight="12.75"/>
  <cols>
    <col min="1" max="2" width="2.57421875" style="339" customWidth="1"/>
    <col min="3" max="3" width="0.9921875" style="339" customWidth="1"/>
    <col min="4" max="5" width="5.00390625" style="339" customWidth="1"/>
    <col min="6" max="6" width="5.421875" style="339" customWidth="1"/>
    <col min="7" max="7" width="12.8515625" style="339" customWidth="1"/>
    <col min="8" max="8" width="6.00390625" style="339" customWidth="1"/>
    <col min="9" max="9" width="1.8515625" style="339" customWidth="1"/>
    <col min="10" max="10" width="8.28125" style="339" customWidth="1"/>
    <col min="11" max="11" width="6.7109375" style="339" customWidth="1"/>
    <col min="12" max="12" width="7.28125" style="339" customWidth="1"/>
    <col min="13" max="13" width="7.57421875" style="339" customWidth="1"/>
    <col min="14" max="14" width="8.140625" style="339" customWidth="1"/>
    <col min="15" max="15" width="7.140625" style="339" customWidth="1"/>
    <col min="16" max="19" width="7.57421875" style="339" customWidth="1"/>
    <col min="20" max="20" width="6.8515625" style="339" customWidth="1"/>
    <col min="21" max="21" width="7.00390625" style="339" customWidth="1"/>
    <col min="22" max="22" width="8.140625" style="339" customWidth="1"/>
    <col min="23" max="23" width="8.421875" style="339" customWidth="1"/>
    <col min="24" max="24" width="7.140625" style="339" customWidth="1"/>
    <col min="25" max="25" width="1.1484375" style="339" customWidth="1"/>
    <col min="26" max="26" width="2.140625" style="339" customWidth="1"/>
    <col min="27" max="27" width="9.140625" style="339" customWidth="1"/>
    <col min="28" max="28" width="12.140625" style="339" bestFit="1" customWidth="1"/>
    <col min="29" max="16384" width="9.140625" style="339" customWidth="1"/>
  </cols>
  <sheetData>
    <row r="1" spans="1:27" ht="38.25" customHeight="1">
      <c r="A1" s="464" t="s">
        <v>597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0"/>
    </row>
    <row r="2" spans="2:27" ht="34.5" customHeight="1">
      <c r="B2" s="463" t="s">
        <v>596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340"/>
    </row>
    <row r="3" spans="1:27" ht="15" customHeight="1">
      <c r="A3" s="341"/>
      <c r="B3" s="341"/>
      <c r="C3" s="429"/>
      <c r="D3" s="429"/>
      <c r="E3" s="429"/>
      <c r="F3" s="429"/>
      <c r="G3" s="428"/>
      <c r="H3" s="428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0"/>
    </row>
    <row r="4" spans="2:27" ht="9" customHeight="1">
      <c r="B4" s="411" t="s">
        <v>0</v>
      </c>
      <c r="C4" s="411"/>
      <c r="D4" s="411" t="s">
        <v>99</v>
      </c>
      <c r="E4" s="411" t="s">
        <v>2</v>
      </c>
      <c r="F4" s="411" t="s">
        <v>114</v>
      </c>
      <c r="G4" s="411"/>
      <c r="H4" s="409" t="s">
        <v>3</v>
      </c>
      <c r="I4" s="462"/>
      <c r="J4" s="462"/>
      <c r="K4" s="408"/>
      <c r="L4" s="410" t="s">
        <v>595</v>
      </c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AA4" s="340"/>
    </row>
    <row r="5" spans="2:27" ht="12.75" customHeight="1">
      <c r="B5" s="411"/>
      <c r="C5" s="411"/>
      <c r="D5" s="411"/>
      <c r="E5" s="411"/>
      <c r="F5" s="411"/>
      <c r="G5" s="411"/>
      <c r="H5" s="461" t="s">
        <v>8</v>
      </c>
      <c r="I5" s="460"/>
      <c r="J5" s="459" t="s">
        <v>9</v>
      </c>
      <c r="K5" s="459" t="s">
        <v>10</v>
      </c>
      <c r="L5" s="411" t="s">
        <v>594</v>
      </c>
      <c r="M5" s="411" t="s">
        <v>4</v>
      </c>
      <c r="N5" s="411"/>
      <c r="O5" s="411"/>
      <c r="P5" s="411"/>
      <c r="Q5" s="411"/>
      <c r="R5" s="411"/>
      <c r="S5" s="411"/>
      <c r="T5" s="411"/>
      <c r="U5" s="411" t="s">
        <v>593</v>
      </c>
      <c r="V5" s="411" t="s">
        <v>4</v>
      </c>
      <c r="W5" s="411"/>
      <c r="X5" s="411"/>
      <c r="Y5" s="411"/>
      <c r="AA5" s="340"/>
    </row>
    <row r="6" spans="2:27" ht="2.25" customHeight="1">
      <c r="B6" s="411"/>
      <c r="C6" s="411"/>
      <c r="D6" s="411"/>
      <c r="E6" s="411"/>
      <c r="F6" s="411"/>
      <c r="G6" s="411"/>
      <c r="H6" s="458"/>
      <c r="I6" s="457"/>
      <c r="J6" s="456"/>
      <c r="K6" s="456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 t="s">
        <v>592</v>
      </c>
      <c r="W6" s="411" t="s">
        <v>591</v>
      </c>
      <c r="X6" s="411" t="s">
        <v>590</v>
      </c>
      <c r="Y6" s="411"/>
      <c r="AA6" s="340"/>
    </row>
    <row r="7" spans="2:27" ht="6" customHeight="1">
      <c r="B7" s="411"/>
      <c r="C7" s="411"/>
      <c r="D7" s="411"/>
      <c r="E7" s="411"/>
      <c r="F7" s="411"/>
      <c r="G7" s="411"/>
      <c r="H7" s="458"/>
      <c r="I7" s="457"/>
      <c r="J7" s="456"/>
      <c r="K7" s="456"/>
      <c r="L7" s="411"/>
      <c r="M7" s="411" t="s">
        <v>589</v>
      </c>
      <c r="N7" s="411" t="s">
        <v>4</v>
      </c>
      <c r="O7" s="411"/>
      <c r="P7" s="411" t="s">
        <v>588</v>
      </c>
      <c r="Q7" s="411" t="s">
        <v>587</v>
      </c>
      <c r="R7" s="411" t="s">
        <v>586</v>
      </c>
      <c r="S7" s="411" t="s">
        <v>585</v>
      </c>
      <c r="T7" s="411" t="s">
        <v>584</v>
      </c>
      <c r="U7" s="411"/>
      <c r="V7" s="411"/>
      <c r="W7" s="411"/>
      <c r="X7" s="411"/>
      <c r="Y7" s="411"/>
      <c r="AA7" s="340"/>
    </row>
    <row r="8" spans="2:27" ht="2.25" customHeight="1">
      <c r="B8" s="411"/>
      <c r="C8" s="411"/>
      <c r="D8" s="411"/>
      <c r="E8" s="411"/>
      <c r="F8" s="411"/>
      <c r="G8" s="411"/>
      <c r="H8" s="458"/>
      <c r="I8" s="457"/>
      <c r="J8" s="456"/>
      <c r="K8" s="456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 t="s">
        <v>583</v>
      </c>
      <c r="X8" s="411"/>
      <c r="Y8" s="411"/>
      <c r="AA8" s="340"/>
    </row>
    <row r="9" spans="2:27" ht="62.25" customHeight="1">
      <c r="B9" s="411"/>
      <c r="C9" s="411"/>
      <c r="D9" s="411"/>
      <c r="E9" s="411"/>
      <c r="F9" s="411"/>
      <c r="G9" s="411"/>
      <c r="H9" s="455"/>
      <c r="I9" s="454"/>
      <c r="J9" s="453"/>
      <c r="K9" s="453"/>
      <c r="L9" s="411"/>
      <c r="M9" s="411"/>
      <c r="N9" s="430" t="s">
        <v>582</v>
      </c>
      <c r="O9" s="430" t="s">
        <v>581</v>
      </c>
      <c r="P9" s="411"/>
      <c r="Q9" s="411"/>
      <c r="R9" s="411"/>
      <c r="S9" s="411"/>
      <c r="T9" s="411"/>
      <c r="U9" s="411"/>
      <c r="V9" s="411"/>
      <c r="W9" s="411"/>
      <c r="X9" s="411"/>
      <c r="Y9" s="411"/>
      <c r="AA9" s="340"/>
    </row>
    <row r="10" spans="2:27" ht="9" customHeight="1">
      <c r="B10" s="451">
        <v>1</v>
      </c>
      <c r="C10" s="451"/>
      <c r="D10" s="452">
        <v>2</v>
      </c>
      <c r="E10" s="452">
        <v>3</v>
      </c>
      <c r="F10" s="451">
        <v>4</v>
      </c>
      <c r="G10" s="451"/>
      <c r="H10" s="451">
        <v>5</v>
      </c>
      <c r="I10" s="451"/>
      <c r="J10" s="452"/>
      <c r="K10" s="452"/>
      <c r="L10" s="452">
        <v>6</v>
      </c>
      <c r="M10" s="452">
        <v>7</v>
      </c>
      <c r="N10" s="452">
        <v>8</v>
      </c>
      <c r="O10" s="452">
        <v>9</v>
      </c>
      <c r="P10" s="452">
        <v>10</v>
      </c>
      <c r="Q10" s="452">
        <v>11</v>
      </c>
      <c r="R10" s="452">
        <v>12</v>
      </c>
      <c r="S10" s="452">
        <v>13</v>
      </c>
      <c r="T10" s="452">
        <v>14</v>
      </c>
      <c r="U10" s="452">
        <v>15</v>
      </c>
      <c r="V10" s="452">
        <v>16</v>
      </c>
      <c r="W10" s="452">
        <v>17</v>
      </c>
      <c r="X10" s="451">
        <v>18</v>
      </c>
      <c r="Y10" s="451"/>
      <c r="AA10" s="340"/>
    </row>
    <row r="11" spans="2:27" ht="15" customHeight="1">
      <c r="B11" s="450" t="s">
        <v>11</v>
      </c>
      <c r="C11" s="450"/>
      <c r="D11" s="430"/>
      <c r="E11" s="430"/>
      <c r="F11" s="410" t="s">
        <v>12</v>
      </c>
      <c r="G11" s="410"/>
      <c r="H11" s="353">
        <f>H12+H14+H16</f>
        <v>803963.37</v>
      </c>
      <c r="I11" s="353"/>
      <c r="J11" s="354">
        <f>J12+J14+J16</f>
        <v>771204.5700000001</v>
      </c>
      <c r="K11" s="354">
        <f>(J11/H11)*100</f>
        <v>95.92533674761825</v>
      </c>
      <c r="L11" s="354">
        <f>L12+L14+L16</f>
        <v>749538.71</v>
      </c>
      <c r="M11" s="354">
        <f>M12+M14+M16</f>
        <v>749538.71</v>
      </c>
      <c r="N11" s="354">
        <f>N12+N14+N16</f>
        <v>2051.89</v>
      </c>
      <c r="O11" s="354">
        <f>O12+O14+O16</f>
        <v>747486.82</v>
      </c>
      <c r="P11" s="354"/>
      <c r="Q11" s="354"/>
      <c r="R11" s="354"/>
      <c r="S11" s="354"/>
      <c r="T11" s="354"/>
      <c r="U11" s="354">
        <f>U12+U14+U16</f>
        <v>21665.86</v>
      </c>
      <c r="V11" s="354">
        <f>V12+V14+V16</f>
        <v>21665.86</v>
      </c>
      <c r="W11" s="447"/>
      <c r="X11" s="353"/>
      <c r="Y11" s="353"/>
      <c r="AA11" s="340"/>
    </row>
    <row r="12" spans="2:27" ht="18.75" customHeight="1">
      <c r="B12" s="411"/>
      <c r="C12" s="411"/>
      <c r="D12" s="449" t="s">
        <v>13</v>
      </c>
      <c r="E12" s="430"/>
      <c r="F12" s="410" t="s">
        <v>447</v>
      </c>
      <c r="G12" s="410"/>
      <c r="H12" s="353">
        <f>SUM(H13:I13)</f>
        <v>16530</v>
      </c>
      <c r="I12" s="353"/>
      <c r="J12" s="354">
        <f>J13</f>
        <v>15878.8</v>
      </c>
      <c r="K12" s="354">
        <f>(J12/H12)*100</f>
        <v>96.0604960677556</v>
      </c>
      <c r="L12" s="354"/>
      <c r="M12" s="354"/>
      <c r="N12" s="354"/>
      <c r="O12" s="354"/>
      <c r="P12" s="354"/>
      <c r="Q12" s="354"/>
      <c r="R12" s="354"/>
      <c r="S12" s="354"/>
      <c r="T12" s="354"/>
      <c r="U12" s="354">
        <f>U13</f>
        <v>15878.8</v>
      </c>
      <c r="V12" s="354">
        <f>V13</f>
        <v>15878.8</v>
      </c>
      <c r="W12" s="447"/>
      <c r="X12" s="353"/>
      <c r="Y12" s="353"/>
      <c r="AA12" s="340"/>
    </row>
    <row r="13" spans="2:27" ht="16.5" customHeight="1">
      <c r="B13" s="405"/>
      <c r="C13" s="405"/>
      <c r="D13" s="427"/>
      <c r="E13" s="427">
        <v>6050</v>
      </c>
      <c r="F13" s="404" t="s">
        <v>308</v>
      </c>
      <c r="G13" s="404"/>
      <c r="H13" s="347">
        <v>16530</v>
      </c>
      <c r="I13" s="347"/>
      <c r="J13" s="348">
        <v>15878.8</v>
      </c>
      <c r="K13" s="354">
        <f>(J13/H13)*100</f>
        <v>96.0604960677556</v>
      </c>
      <c r="L13" s="348"/>
      <c r="M13" s="348"/>
      <c r="N13" s="348"/>
      <c r="O13" s="348"/>
      <c r="P13" s="348"/>
      <c r="Q13" s="348"/>
      <c r="R13" s="348"/>
      <c r="S13" s="348"/>
      <c r="T13" s="348"/>
      <c r="U13" s="348">
        <v>15878.8</v>
      </c>
      <c r="V13" s="348">
        <f>U13</f>
        <v>15878.8</v>
      </c>
      <c r="W13" s="448"/>
      <c r="X13" s="347"/>
      <c r="Y13" s="347"/>
      <c r="AA13" s="340"/>
    </row>
    <row r="14" spans="2:27" ht="15" customHeight="1">
      <c r="B14" s="411"/>
      <c r="C14" s="411"/>
      <c r="D14" s="449" t="s">
        <v>580</v>
      </c>
      <c r="E14" s="430"/>
      <c r="F14" s="410" t="s">
        <v>579</v>
      </c>
      <c r="G14" s="410"/>
      <c r="H14" s="353">
        <f>H15</f>
        <v>35121</v>
      </c>
      <c r="I14" s="353"/>
      <c r="J14" s="354">
        <f>J15</f>
        <v>33042.21</v>
      </c>
      <c r="K14" s="354">
        <f>(J14/H14)*100</f>
        <v>94.0810626121124</v>
      </c>
      <c r="L14" s="354">
        <f>L15</f>
        <v>33042.21</v>
      </c>
      <c r="M14" s="354">
        <f>M15</f>
        <v>33042.21</v>
      </c>
      <c r="N14" s="354"/>
      <c r="O14" s="354">
        <f>O15</f>
        <v>33042.21</v>
      </c>
      <c r="P14" s="354"/>
      <c r="Q14" s="354"/>
      <c r="R14" s="354"/>
      <c r="S14" s="354"/>
      <c r="T14" s="354"/>
      <c r="U14" s="354"/>
      <c r="V14" s="354"/>
      <c r="W14" s="447"/>
      <c r="X14" s="353"/>
      <c r="Y14" s="353"/>
      <c r="AA14" s="340"/>
    </row>
    <row r="15" spans="2:27" ht="28.5" customHeight="1">
      <c r="B15" s="405"/>
      <c r="C15" s="405"/>
      <c r="D15" s="427"/>
      <c r="E15" s="427">
        <v>2850</v>
      </c>
      <c r="F15" s="404" t="s">
        <v>578</v>
      </c>
      <c r="G15" s="404"/>
      <c r="H15" s="347">
        <v>35121</v>
      </c>
      <c r="I15" s="347"/>
      <c r="J15" s="348">
        <v>33042.21</v>
      </c>
      <c r="K15" s="354">
        <f>(J15/H15)*100</f>
        <v>94.0810626121124</v>
      </c>
      <c r="L15" s="348">
        <f>J15</f>
        <v>33042.21</v>
      </c>
      <c r="M15" s="348">
        <f>J15</f>
        <v>33042.21</v>
      </c>
      <c r="N15" s="348"/>
      <c r="O15" s="348">
        <f>J15</f>
        <v>33042.21</v>
      </c>
      <c r="P15" s="348"/>
      <c r="Q15" s="348"/>
      <c r="R15" s="348"/>
      <c r="S15" s="348"/>
      <c r="T15" s="348"/>
      <c r="U15" s="348"/>
      <c r="V15" s="348"/>
      <c r="W15" s="448"/>
      <c r="X15" s="347"/>
      <c r="Y15" s="347"/>
      <c r="AA15" s="340"/>
    </row>
    <row r="16" spans="2:27" ht="15" customHeight="1">
      <c r="B16" s="411"/>
      <c r="C16" s="411"/>
      <c r="D16" s="449" t="s">
        <v>14</v>
      </c>
      <c r="E16" s="430"/>
      <c r="F16" s="410" t="s">
        <v>15</v>
      </c>
      <c r="G16" s="410"/>
      <c r="H16" s="353">
        <f>SUM(H17:I25)</f>
        <v>752312.37</v>
      </c>
      <c r="I16" s="353"/>
      <c r="J16" s="354">
        <f>SUM(J17:J25)</f>
        <v>722283.56</v>
      </c>
      <c r="K16" s="354">
        <f>(J16/H16)*100</f>
        <v>96.00846520707881</v>
      </c>
      <c r="L16" s="354">
        <f>SUM(L17:L25)</f>
        <v>716496.5</v>
      </c>
      <c r="M16" s="354">
        <f>SUM(M17:M25)</f>
        <v>716496.5</v>
      </c>
      <c r="N16" s="354">
        <f>SUM(N17:N25)</f>
        <v>2051.89</v>
      </c>
      <c r="O16" s="354">
        <f>SUM(O17:O25)</f>
        <v>714444.61</v>
      </c>
      <c r="P16" s="354"/>
      <c r="Q16" s="354"/>
      <c r="R16" s="354"/>
      <c r="S16" s="354"/>
      <c r="T16" s="354"/>
      <c r="U16" s="354">
        <f>SUM(U17:U25)</f>
        <v>5787.06</v>
      </c>
      <c r="V16" s="354">
        <f>SUM(V17:V25)</f>
        <v>5787.06</v>
      </c>
      <c r="W16" s="447"/>
      <c r="X16" s="353"/>
      <c r="Y16" s="353"/>
      <c r="AA16" s="340"/>
    </row>
    <row r="17" spans="2:27" ht="15" customHeight="1">
      <c r="B17" s="405"/>
      <c r="C17" s="405"/>
      <c r="D17" s="427"/>
      <c r="E17" s="427">
        <v>4010</v>
      </c>
      <c r="F17" s="404" t="s">
        <v>107</v>
      </c>
      <c r="G17" s="404"/>
      <c r="H17" s="347">
        <v>1721.64</v>
      </c>
      <c r="I17" s="347"/>
      <c r="J17" s="348">
        <v>1716.35</v>
      </c>
      <c r="K17" s="354">
        <f>(J17/H17)*100</f>
        <v>99.69273483422782</v>
      </c>
      <c r="L17" s="348">
        <f>J17</f>
        <v>1716.35</v>
      </c>
      <c r="M17" s="348">
        <f>J17</f>
        <v>1716.35</v>
      </c>
      <c r="N17" s="348">
        <f>J17</f>
        <v>1716.35</v>
      </c>
      <c r="O17" s="348">
        <v>0</v>
      </c>
      <c r="P17" s="348"/>
      <c r="Q17" s="348"/>
      <c r="R17" s="348"/>
      <c r="S17" s="348"/>
      <c r="T17" s="348"/>
      <c r="U17" s="348"/>
      <c r="V17" s="348"/>
      <c r="W17" s="448"/>
      <c r="X17" s="347"/>
      <c r="Y17" s="347"/>
      <c r="AA17" s="340"/>
    </row>
    <row r="18" spans="2:27" ht="15" customHeight="1">
      <c r="B18" s="405"/>
      <c r="C18" s="405"/>
      <c r="D18" s="427"/>
      <c r="E18" s="427">
        <v>4110</v>
      </c>
      <c r="F18" s="404" t="s">
        <v>102</v>
      </c>
      <c r="G18" s="404"/>
      <c r="H18" s="347">
        <v>294.4</v>
      </c>
      <c r="I18" s="347"/>
      <c r="J18" s="348">
        <v>293.5</v>
      </c>
      <c r="K18" s="354">
        <f>(J18/H18)*100</f>
        <v>99.69429347826087</v>
      </c>
      <c r="L18" s="348">
        <f>J18</f>
        <v>293.5</v>
      </c>
      <c r="M18" s="348">
        <f>J18</f>
        <v>293.5</v>
      </c>
      <c r="N18" s="348">
        <f>J18</f>
        <v>293.5</v>
      </c>
      <c r="O18" s="348">
        <v>0</v>
      </c>
      <c r="P18" s="348"/>
      <c r="Q18" s="348"/>
      <c r="R18" s="348"/>
      <c r="S18" s="348"/>
      <c r="T18" s="348"/>
      <c r="U18" s="348"/>
      <c r="V18" s="348"/>
      <c r="W18" s="448"/>
      <c r="X18" s="347"/>
      <c r="Y18" s="347"/>
      <c r="AA18" s="340"/>
    </row>
    <row r="19" spans="2:27" ht="26.25" customHeight="1">
      <c r="B19" s="405"/>
      <c r="C19" s="405"/>
      <c r="D19" s="427"/>
      <c r="E19" s="427">
        <v>4120</v>
      </c>
      <c r="F19" s="404" t="s">
        <v>577</v>
      </c>
      <c r="G19" s="404"/>
      <c r="H19" s="347">
        <v>42.17</v>
      </c>
      <c r="I19" s="347"/>
      <c r="J19" s="348">
        <v>42.04</v>
      </c>
      <c r="K19" s="354">
        <f>(J19/H19)*100</f>
        <v>99.69172397438936</v>
      </c>
      <c r="L19" s="348">
        <f>J19</f>
        <v>42.04</v>
      </c>
      <c r="M19" s="348">
        <f>J19</f>
        <v>42.04</v>
      </c>
      <c r="N19" s="348">
        <f>J19</f>
        <v>42.04</v>
      </c>
      <c r="O19" s="348">
        <v>0</v>
      </c>
      <c r="P19" s="348"/>
      <c r="Q19" s="348"/>
      <c r="R19" s="348"/>
      <c r="S19" s="348"/>
      <c r="T19" s="348"/>
      <c r="U19" s="348"/>
      <c r="V19" s="348"/>
      <c r="W19" s="448"/>
      <c r="X19" s="347"/>
      <c r="Y19" s="347"/>
      <c r="AA19" s="340"/>
    </row>
    <row r="20" spans="2:27" ht="15" customHeight="1">
      <c r="B20" s="405"/>
      <c r="C20" s="405"/>
      <c r="D20" s="427"/>
      <c r="E20" s="427">
        <v>4210</v>
      </c>
      <c r="F20" s="404" t="s">
        <v>104</v>
      </c>
      <c r="G20" s="404"/>
      <c r="H20" s="347">
        <v>4006.62</v>
      </c>
      <c r="I20" s="347"/>
      <c r="J20" s="348">
        <v>3497.89</v>
      </c>
      <c r="K20" s="354">
        <f>(J20/H20)*100</f>
        <v>87.30276392570296</v>
      </c>
      <c r="L20" s="348">
        <f>J20</f>
        <v>3497.89</v>
      </c>
      <c r="M20" s="348">
        <f>J20</f>
        <v>3497.89</v>
      </c>
      <c r="N20" s="348"/>
      <c r="O20" s="348">
        <f>J20</f>
        <v>3497.89</v>
      </c>
      <c r="P20" s="348"/>
      <c r="Q20" s="348"/>
      <c r="R20" s="348"/>
      <c r="S20" s="348"/>
      <c r="T20" s="348"/>
      <c r="U20" s="348"/>
      <c r="V20" s="348"/>
      <c r="W20" s="448"/>
      <c r="X20" s="347"/>
      <c r="Y20" s="347"/>
      <c r="AA20" s="340"/>
    </row>
    <row r="21" spans="2:27" ht="15" customHeight="1">
      <c r="B21" s="405"/>
      <c r="C21" s="405"/>
      <c r="D21" s="427"/>
      <c r="E21" s="427">
        <v>4270</v>
      </c>
      <c r="F21" s="404" t="s">
        <v>311</v>
      </c>
      <c r="G21" s="404"/>
      <c r="H21" s="347">
        <v>11206.79</v>
      </c>
      <c r="I21" s="347"/>
      <c r="J21" s="348">
        <v>215.64</v>
      </c>
      <c r="K21" s="354">
        <f>(J21/H21)*100</f>
        <v>1.9241906023044955</v>
      </c>
      <c r="L21" s="348">
        <f>J21</f>
        <v>215.64</v>
      </c>
      <c r="M21" s="348">
        <f>J21</f>
        <v>215.64</v>
      </c>
      <c r="N21" s="348"/>
      <c r="O21" s="348">
        <f>J21</f>
        <v>215.64</v>
      </c>
      <c r="P21" s="348"/>
      <c r="Q21" s="348"/>
      <c r="R21" s="348"/>
      <c r="S21" s="348"/>
      <c r="T21" s="348"/>
      <c r="U21" s="348"/>
      <c r="V21" s="348"/>
      <c r="W21" s="448"/>
      <c r="X21" s="347"/>
      <c r="Y21" s="347"/>
      <c r="AA21" s="340"/>
    </row>
    <row r="22" spans="2:27" ht="15" customHeight="1">
      <c r="B22" s="405"/>
      <c r="C22" s="405"/>
      <c r="D22" s="427"/>
      <c r="E22" s="427">
        <v>4300</v>
      </c>
      <c r="F22" s="404" t="s">
        <v>105</v>
      </c>
      <c r="G22" s="404"/>
      <c r="H22" s="347">
        <v>10013.75</v>
      </c>
      <c r="I22" s="347"/>
      <c r="J22" s="348">
        <v>10011.32</v>
      </c>
      <c r="K22" s="354">
        <f>(J22/H22)*100</f>
        <v>99.97573336662089</v>
      </c>
      <c r="L22" s="348">
        <f>J22</f>
        <v>10011.32</v>
      </c>
      <c r="M22" s="348">
        <f>J22</f>
        <v>10011.32</v>
      </c>
      <c r="N22" s="348"/>
      <c r="O22" s="348">
        <f>J22</f>
        <v>10011.32</v>
      </c>
      <c r="P22" s="348"/>
      <c r="Q22" s="348"/>
      <c r="R22" s="348"/>
      <c r="S22" s="348"/>
      <c r="T22" s="348"/>
      <c r="U22" s="348"/>
      <c r="V22" s="348"/>
      <c r="W22" s="448"/>
      <c r="X22" s="347"/>
      <c r="Y22" s="347"/>
      <c r="AA22" s="340"/>
    </row>
    <row r="23" spans="2:27" ht="15" customHeight="1">
      <c r="B23" s="405"/>
      <c r="C23" s="405"/>
      <c r="D23" s="427"/>
      <c r="E23" s="427">
        <v>4430</v>
      </c>
      <c r="F23" s="404" t="s">
        <v>106</v>
      </c>
      <c r="G23" s="404"/>
      <c r="H23" s="347">
        <v>700143.95</v>
      </c>
      <c r="I23" s="347"/>
      <c r="J23" s="348">
        <v>699815.46</v>
      </c>
      <c r="K23" s="354">
        <f>(J23/H23)*100</f>
        <v>99.9530825053905</v>
      </c>
      <c r="L23" s="348">
        <f>J23</f>
        <v>699815.46</v>
      </c>
      <c r="M23" s="348">
        <f>J23</f>
        <v>699815.46</v>
      </c>
      <c r="N23" s="348"/>
      <c r="O23" s="348">
        <f>J23</f>
        <v>699815.46</v>
      </c>
      <c r="P23" s="348"/>
      <c r="Q23" s="348"/>
      <c r="R23" s="348"/>
      <c r="S23" s="348"/>
      <c r="T23" s="348"/>
      <c r="U23" s="348"/>
      <c r="V23" s="348"/>
      <c r="W23" s="448"/>
      <c r="X23" s="347"/>
      <c r="Y23" s="347"/>
      <c r="AA23" s="340"/>
    </row>
    <row r="24" spans="2:27" ht="19.5" customHeight="1">
      <c r="B24" s="422"/>
      <c r="C24" s="421"/>
      <c r="D24" s="427"/>
      <c r="E24" s="427">
        <v>4700</v>
      </c>
      <c r="F24" s="413" t="s">
        <v>529</v>
      </c>
      <c r="G24" s="412"/>
      <c r="H24" s="359">
        <v>904.3</v>
      </c>
      <c r="I24" s="358"/>
      <c r="J24" s="348">
        <v>904.3</v>
      </c>
      <c r="K24" s="354">
        <f>(J24/H24)*100</f>
        <v>100</v>
      </c>
      <c r="L24" s="348">
        <f>J24</f>
        <v>904.3</v>
      </c>
      <c r="M24" s="348">
        <f>J24</f>
        <v>904.3</v>
      </c>
      <c r="N24" s="348"/>
      <c r="O24" s="348">
        <f>J24</f>
        <v>904.3</v>
      </c>
      <c r="P24" s="348"/>
      <c r="Q24" s="348"/>
      <c r="R24" s="348"/>
      <c r="S24" s="348"/>
      <c r="T24" s="348"/>
      <c r="U24" s="348"/>
      <c r="V24" s="348"/>
      <c r="W24" s="448"/>
      <c r="X24" s="359"/>
      <c r="Y24" s="358"/>
      <c r="AA24" s="340"/>
    </row>
    <row r="25" spans="2:27" ht="21" customHeight="1">
      <c r="B25" s="405"/>
      <c r="C25" s="405"/>
      <c r="D25" s="427"/>
      <c r="E25" s="427">
        <v>6050</v>
      </c>
      <c r="F25" s="404" t="s">
        <v>308</v>
      </c>
      <c r="G25" s="404"/>
      <c r="H25" s="347">
        <v>23978.75</v>
      </c>
      <c r="I25" s="347"/>
      <c r="J25" s="348">
        <v>5787.06</v>
      </c>
      <c r="K25" s="354">
        <f>(J25/H25)*100</f>
        <v>24.13411875097743</v>
      </c>
      <c r="L25" s="348"/>
      <c r="M25" s="348"/>
      <c r="N25" s="348"/>
      <c r="O25" s="348"/>
      <c r="P25" s="348"/>
      <c r="Q25" s="348"/>
      <c r="R25" s="348"/>
      <c r="S25" s="348"/>
      <c r="T25" s="348"/>
      <c r="U25" s="348">
        <f>J25</f>
        <v>5787.06</v>
      </c>
      <c r="V25" s="348">
        <f>J25</f>
        <v>5787.06</v>
      </c>
      <c r="W25" s="448"/>
      <c r="X25" s="347"/>
      <c r="Y25" s="347"/>
      <c r="AA25" s="340"/>
    </row>
    <row r="26" spans="2:27" ht="19.5" customHeight="1">
      <c r="B26" s="411">
        <v>400</v>
      </c>
      <c r="C26" s="411"/>
      <c r="D26" s="430"/>
      <c r="E26" s="430"/>
      <c r="F26" s="410" t="s">
        <v>17</v>
      </c>
      <c r="G26" s="410"/>
      <c r="H26" s="353">
        <f>H27</f>
        <v>196663</v>
      </c>
      <c r="I26" s="353"/>
      <c r="J26" s="354">
        <f>J27</f>
        <v>187324.49999999997</v>
      </c>
      <c r="K26" s="354">
        <f>(J26/H26)*100</f>
        <v>95.251521638539</v>
      </c>
      <c r="L26" s="354">
        <f>L27</f>
        <v>187324.49999999997</v>
      </c>
      <c r="M26" s="354">
        <f>M27</f>
        <v>187324.49999999997</v>
      </c>
      <c r="N26" s="354"/>
      <c r="O26" s="354">
        <f>O27</f>
        <v>187324.49999999997</v>
      </c>
      <c r="P26" s="354"/>
      <c r="Q26" s="354"/>
      <c r="R26" s="354"/>
      <c r="S26" s="354"/>
      <c r="T26" s="354"/>
      <c r="U26" s="354"/>
      <c r="V26" s="354"/>
      <c r="W26" s="447"/>
      <c r="X26" s="353"/>
      <c r="Y26" s="353"/>
      <c r="AA26" s="340"/>
    </row>
    <row r="27" spans="2:27" ht="15" customHeight="1">
      <c r="B27" s="411"/>
      <c r="C27" s="411"/>
      <c r="D27" s="430">
        <v>40002</v>
      </c>
      <c r="E27" s="430"/>
      <c r="F27" s="410" t="s">
        <v>18</v>
      </c>
      <c r="G27" s="410"/>
      <c r="H27" s="353">
        <f>SUM(H28:I35)</f>
        <v>196663</v>
      </c>
      <c r="I27" s="353"/>
      <c r="J27" s="354">
        <f>SUM(J28:J35)</f>
        <v>187324.49999999997</v>
      </c>
      <c r="K27" s="354">
        <f>(J27/H27)*100</f>
        <v>95.251521638539</v>
      </c>
      <c r="L27" s="354">
        <f>SUM(L28:L35)</f>
        <v>187324.49999999997</v>
      </c>
      <c r="M27" s="354">
        <f>SUM(M28:M35)</f>
        <v>187324.49999999997</v>
      </c>
      <c r="N27" s="354"/>
      <c r="O27" s="354">
        <f>SUM(O28:O35)</f>
        <v>187324.49999999997</v>
      </c>
      <c r="P27" s="354"/>
      <c r="Q27" s="354"/>
      <c r="R27" s="354"/>
      <c r="S27" s="354"/>
      <c r="T27" s="354"/>
      <c r="U27" s="354"/>
      <c r="V27" s="354"/>
      <c r="W27" s="447"/>
      <c r="X27" s="353"/>
      <c r="Y27" s="353"/>
      <c r="AA27" s="340"/>
    </row>
    <row r="28" spans="2:27" ht="15" customHeight="1">
      <c r="B28" s="405"/>
      <c r="C28" s="405"/>
      <c r="D28" s="427"/>
      <c r="E28" s="427">
        <v>4210</v>
      </c>
      <c r="F28" s="404" t="s">
        <v>104</v>
      </c>
      <c r="G28" s="404"/>
      <c r="H28" s="347">
        <v>24530</v>
      </c>
      <c r="I28" s="347"/>
      <c r="J28" s="348">
        <v>21479.76</v>
      </c>
      <c r="K28" s="354">
        <f>(J28/H28)*100</f>
        <v>87.56526701997554</v>
      </c>
      <c r="L28" s="348">
        <f>J28</f>
        <v>21479.76</v>
      </c>
      <c r="M28" s="348">
        <f>J28</f>
        <v>21479.76</v>
      </c>
      <c r="N28" s="348"/>
      <c r="O28" s="348">
        <f>J28</f>
        <v>21479.76</v>
      </c>
      <c r="P28" s="348"/>
      <c r="Q28" s="348"/>
      <c r="R28" s="348"/>
      <c r="S28" s="348"/>
      <c r="T28" s="348"/>
      <c r="U28" s="348"/>
      <c r="V28" s="348"/>
      <c r="W28" s="448"/>
      <c r="X28" s="347"/>
      <c r="Y28" s="347"/>
      <c r="AA28" s="340"/>
    </row>
    <row r="29" spans="2:27" ht="15" customHeight="1">
      <c r="B29" s="405"/>
      <c r="C29" s="405"/>
      <c r="D29" s="427"/>
      <c r="E29" s="427">
        <v>4260</v>
      </c>
      <c r="F29" s="404" t="s">
        <v>520</v>
      </c>
      <c r="G29" s="404"/>
      <c r="H29" s="347">
        <v>115550</v>
      </c>
      <c r="I29" s="347"/>
      <c r="J29" s="348">
        <v>111768.59</v>
      </c>
      <c r="K29" s="354">
        <f>(J29/H29)*100</f>
        <v>96.72746862829943</v>
      </c>
      <c r="L29" s="348">
        <f>J29</f>
        <v>111768.59</v>
      </c>
      <c r="M29" s="348">
        <f>J29</f>
        <v>111768.59</v>
      </c>
      <c r="N29" s="348"/>
      <c r="O29" s="348">
        <f>J29</f>
        <v>111768.59</v>
      </c>
      <c r="P29" s="348"/>
      <c r="Q29" s="348"/>
      <c r="R29" s="348"/>
      <c r="S29" s="348"/>
      <c r="T29" s="348"/>
      <c r="U29" s="348"/>
      <c r="V29" s="348"/>
      <c r="W29" s="448"/>
      <c r="X29" s="347"/>
      <c r="Y29" s="347"/>
      <c r="AA29" s="340"/>
    </row>
    <row r="30" spans="2:27" ht="15" customHeight="1">
      <c r="B30" s="405"/>
      <c r="C30" s="405"/>
      <c r="D30" s="427"/>
      <c r="E30" s="427">
        <v>4270</v>
      </c>
      <c r="F30" s="404" t="s">
        <v>311</v>
      </c>
      <c r="G30" s="404"/>
      <c r="H30" s="347">
        <v>10365</v>
      </c>
      <c r="I30" s="347"/>
      <c r="J30" s="348">
        <v>9127.3</v>
      </c>
      <c r="K30" s="354">
        <f>(J30/H30)*100</f>
        <v>88.05885190545104</v>
      </c>
      <c r="L30" s="348">
        <f>J30</f>
        <v>9127.3</v>
      </c>
      <c r="M30" s="348">
        <f>J30</f>
        <v>9127.3</v>
      </c>
      <c r="N30" s="348"/>
      <c r="O30" s="348">
        <f>J30</f>
        <v>9127.3</v>
      </c>
      <c r="P30" s="348"/>
      <c r="Q30" s="348"/>
      <c r="R30" s="348"/>
      <c r="S30" s="348"/>
      <c r="T30" s="348"/>
      <c r="U30" s="348"/>
      <c r="V30" s="348"/>
      <c r="W30" s="448"/>
      <c r="X30" s="347"/>
      <c r="Y30" s="347"/>
      <c r="AA30" s="340"/>
    </row>
    <row r="31" spans="2:27" ht="15" customHeight="1">
      <c r="B31" s="405"/>
      <c r="C31" s="405"/>
      <c r="D31" s="427"/>
      <c r="E31" s="427">
        <v>4300</v>
      </c>
      <c r="F31" s="404" t="s">
        <v>105</v>
      </c>
      <c r="G31" s="404"/>
      <c r="H31" s="347">
        <v>19903</v>
      </c>
      <c r="I31" s="347"/>
      <c r="J31" s="348">
        <v>18936.55</v>
      </c>
      <c r="K31" s="354">
        <f>(J31/H31)*100</f>
        <v>95.1441993669296</v>
      </c>
      <c r="L31" s="348">
        <f>J31</f>
        <v>18936.55</v>
      </c>
      <c r="M31" s="348">
        <f>J31</f>
        <v>18936.55</v>
      </c>
      <c r="N31" s="348"/>
      <c r="O31" s="348">
        <f>J31</f>
        <v>18936.55</v>
      </c>
      <c r="P31" s="348"/>
      <c r="Q31" s="348"/>
      <c r="R31" s="348"/>
      <c r="S31" s="348"/>
      <c r="T31" s="348"/>
      <c r="U31" s="348"/>
      <c r="V31" s="348"/>
      <c r="W31" s="448"/>
      <c r="X31" s="347"/>
      <c r="Y31" s="347"/>
      <c r="AA31" s="340"/>
    </row>
    <row r="32" spans="2:27" ht="15" customHeight="1">
      <c r="B32" s="405"/>
      <c r="C32" s="405"/>
      <c r="D32" s="427"/>
      <c r="E32" s="427">
        <v>4430</v>
      </c>
      <c r="F32" s="404" t="s">
        <v>106</v>
      </c>
      <c r="G32" s="404"/>
      <c r="H32" s="347">
        <v>23760</v>
      </c>
      <c r="I32" s="347"/>
      <c r="J32" s="348">
        <v>24261.02</v>
      </c>
      <c r="K32" s="354">
        <f>(J32/H32)*100</f>
        <v>102.10867003367004</v>
      </c>
      <c r="L32" s="348">
        <f>J32</f>
        <v>24261.02</v>
      </c>
      <c r="M32" s="348">
        <f>J32</f>
        <v>24261.02</v>
      </c>
      <c r="N32" s="348"/>
      <c r="O32" s="348">
        <f>J32</f>
        <v>24261.02</v>
      </c>
      <c r="P32" s="348"/>
      <c r="Q32" s="348"/>
      <c r="R32" s="348"/>
      <c r="S32" s="348"/>
      <c r="T32" s="348"/>
      <c r="U32" s="348"/>
      <c r="V32" s="348"/>
      <c r="W32" s="448"/>
      <c r="X32" s="347"/>
      <c r="Y32" s="347"/>
      <c r="AA32" s="340"/>
    </row>
    <row r="33" spans="2:27" ht="15" customHeight="1">
      <c r="B33" s="405"/>
      <c r="C33" s="405"/>
      <c r="D33" s="427"/>
      <c r="E33" s="427">
        <v>4510</v>
      </c>
      <c r="F33" s="404" t="s">
        <v>567</v>
      </c>
      <c r="G33" s="404"/>
      <c r="H33" s="347">
        <v>965</v>
      </c>
      <c r="I33" s="347"/>
      <c r="J33" s="348">
        <v>709.3</v>
      </c>
      <c r="K33" s="348">
        <f>(J33/H33)*100</f>
        <v>73.50259067357513</v>
      </c>
      <c r="L33" s="348">
        <f>J33</f>
        <v>709.3</v>
      </c>
      <c r="M33" s="348">
        <f>J33</f>
        <v>709.3</v>
      </c>
      <c r="N33" s="348"/>
      <c r="O33" s="348">
        <f>J33</f>
        <v>709.3</v>
      </c>
      <c r="P33" s="348"/>
      <c r="Q33" s="348"/>
      <c r="R33" s="348"/>
      <c r="S33" s="348"/>
      <c r="T33" s="348"/>
      <c r="U33" s="348"/>
      <c r="V33" s="348"/>
      <c r="W33" s="448"/>
      <c r="X33" s="347"/>
      <c r="Y33" s="347"/>
      <c r="AA33" s="340"/>
    </row>
    <row r="34" spans="2:27" ht="21.75" customHeight="1">
      <c r="B34" s="405"/>
      <c r="C34" s="405"/>
      <c r="D34" s="427"/>
      <c r="E34" s="427">
        <v>4520</v>
      </c>
      <c r="F34" s="404" t="s">
        <v>514</v>
      </c>
      <c r="G34" s="404"/>
      <c r="H34" s="347">
        <v>809</v>
      </c>
      <c r="I34" s="347"/>
      <c r="J34" s="348">
        <v>808.59</v>
      </c>
      <c r="K34" s="348">
        <f>(J34/H34)*100</f>
        <v>99.94932014833128</v>
      </c>
      <c r="L34" s="348">
        <f>J34</f>
        <v>808.59</v>
      </c>
      <c r="M34" s="348">
        <f>J34</f>
        <v>808.59</v>
      </c>
      <c r="N34" s="348"/>
      <c r="O34" s="348">
        <f>J34</f>
        <v>808.59</v>
      </c>
      <c r="P34" s="348"/>
      <c r="Q34" s="348"/>
      <c r="R34" s="348"/>
      <c r="S34" s="348"/>
      <c r="T34" s="348"/>
      <c r="U34" s="348"/>
      <c r="V34" s="348"/>
      <c r="W34" s="448"/>
      <c r="X34" s="347"/>
      <c r="Y34" s="347"/>
      <c r="AA34" s="340"/>
    </row>
    <row r="35" spans="2:27" ht="21" customHeight="1">
      <c r="B35" s="405"/>
      <c r="C35" s="405"/>
      <c r="D35" s="427"/>
      <c r="E35" s="427">
        <v>4610</v>
      </c>
      <c r="F35" s="404" t="s">
        <v>576</v>
      </c>
      <c r="G35" s="404"/>
      <c r="H35" s="347">
        <v>781</v>
      </c>
      <c r="I35" s="347"/>
      <c r="J35" s="348">
        <v>233.39</v>
      </c>
      <c r="K35" s="348">
        <f>(J35/H35)*100</f>
        <v>29.883482714468627</v>
      </c>
      <c r="L35" s="348">
        <f>J35</f>
        <v>233.39</v>
      </c>
      <c r="M35" s="348">
        <f>J35</f>
        <v>233.39</v>
      </c>
      <c r="N35" s="348"/>
      <c r="O35" s="348">
        <f>J35</f>
        <v>233.39</v>
      </c>
      <c r="P35" s="348"/>
      <c r="Q35" s="348"/>
      <c r="R35" s="348"/>
      <c r="S35" s="348"/>
      <c r="T35" s="348"/>
      <c r="U35" s="348"/>
      <c r="V35" s="348"/>
      <c r="W35" s="448"/>
      <c r="X35" s="347"/>
      <c r="Y35" s="347"/>
      <c r="AA35" s="340"/>
    </row>
    <row r="36" spans="2:27" ht="15" customHeight="1">
      <c r="B36" s="411">
        <v>500</v>
      </c>
      <c r="C36" s="411"/>
      <c r="D36" s="430"/>
      <c r="E36" s="430"/>
      <c r="F36" s="410" t="s">
        <v>24</v>
      </c>
      <c r="G36" s="410"/>
      <c r="H36" s="353">
        <f>H37</f>
        <v>8633</v>
      </c>
      <c r="I36" s="353"/>
      <c r="J36" s="354">
        <f>J37</f>
        <v>8112.860000000001</v>
      </c>
      <c r="K36" s="348">
        <f>(J36/H36)*100</f>
        <v>93.97497972894708</v>
      </c>
      <c r="L36" s="354">
        <f>L37</f>
        <v>8112.860000000001</v>
      </c>
      <c r="M36" s="354">
        <f>M37</f>
        <v>8112.860000000001</v>
      </c>
      <c r="N36" s="354"/>
      <c r="O36" s="354">
        <f>O37</f>
        <v>8112.860000000001</v>
      </c>
      <c r="P36" s="354"/>
      <c r="Q36" s="354"/>
      <c r="R36" s="354"/>
      <c r="S36" s="354"/>
      <c r="T36" s="354"/>
      <c r="U36" s="354"/>
      <c r="V36" s="354"/>
      <c r="W36" s="447"/>
      <c r="X36" s="353"/>
      <c r="Y36" s="353"/>
      <c r="AA36" s="340"/>
    </row>
    <row r="37" spans="2:27" ht="15" customHeight="1">
      <c r="B37" s="411"/>
      <c r="C37" s="411"/>
      <c r="D37" s="430">
        <v>50095</v>
      </c>
      <c r="E37" s="430"/>
      <c r="F37" s="410" t="s">
        <v>15</v>
      </c>
      <c r="G37" s="410"/>
      <c r="H37" s="353">
        <f>H40+H41+H38+H39</f>
        <v>8633</v>
      </c>
      <c r="I37" s="353"/>
      <c r="J37" s="354">
        <f>SUM(J38:J41)</f>
        <v>8112.860000000001</v>
      </c>
      <c r="K37" s="354">
        <f>(J37/H37)*100</f>
        <v>93.97497972894708</v>
      </c>
      <c r="L37" s="354">
        <f>SUM(L38:L41)</f>
        <v>8112.860000000001</v>
      </c>
      <c r="M37" s="354">
        <f>SUM(M38:M41)</f>
        <v>8112.860000000001</v>
      </c>
      <c r="N37" s="354"/>
      <c r="O37" s="354">
        <f>SUM(O38:O41)</f>
        <v>8112.860000000001</v>
      </c>
      <c r="P37" s="354"/>
      <c r="Q37" s="354"/>
      <c r="R37" s="354"/>
      <c r="S37" s="354"/>
      <c r="T37" s="354"/>
      <c r="U37" s="354"/>
      <c r="V37" s="354"/>
      <c r="W37" s="354"/>
      <c r="X37" s="353"/>
      <c r="Y37" s="353"/>
      <c r="AA37" s="340"/>
    </row>
    <row r="38" spans="2:27" ht="17.25" customHeight="1">
      <c r="B38" s="446"/>
      <c r="C38" s="445"/>
      <c r="D38" s="430"/>
      <c r="E38" s="430">
        <v>4210</v>
      </c>
      <c r="F38" s="407" t="s">
        <v>104</v>
      </c>
      <c r="G38" s="406"/>
      <c r="H38" s="365">
        <v>200</v>
      </c>
      <c r="I38" s="364"/>
      <c r="J38" s="354">
        <v>177.3</v>
      </c>
      <c r="K38" s="354">
        <f>(J38/H38)*100</f>
        <v>88.65</v>
      </c>
      <c r="L38" s="354">
        <f>J38</f>
        <v>177.3</v>
      </c>
      <c r="M38" s="354">
        <f>J38</f>
        <v>177.3</v>
      </c>
      <c r="N38" s="354"/>
      <c r="O38" s="354">
        <f>J38</f>
        <v>177.3</v>
      </c>
      <c r="P38" s="354"/>
      <c r="Q38" s="354"/>
      <c r="R38" s="354"/>
      <c r="S38" s="354"/>
      <c r="T38" s="354"/>
      <c r="U38" s="354"/>
      <c r="V38" s="354"/>
      <c r="W38" s="354"/>
      <c r="X38" s="444"/>
      <c r="Y38" s="443"/>
      <c r="AA38" s="340"/>
    </row>
    <row r="39" spans="2:27" ht="15" customHeight="1">
      <c r="B39" s="409"/>
      <c r="C39" s="408"/>
      <c r="D39" s="430"/>
      <c r="E39" s="430">
        <v>4300</v>
      </c>
      <c r="F39" s="407" t="s">
        <v>105</v>
      </c>
      <c r="G39" s="406"/>
      <c r="H39" s="365">
        <v>300</v>
      </c>
      <c r="I39" s="364"/>
      <c r="J39" s="354">
        <v>300</v>
      </c>
      <c r="K39" s="354">
        <f>(J39/H39)*100</f>
        <v>100</v>
      </c>
      <c r="L39" s="354">
        <f>J39</f>
        <v>300</v>
      </c>
      <c r="M39" s="354">
        <f>J39</f>
        <v>300</v>
      </c>
      <c r="N39" s="354"/>
      <c r="O39" s="354">
        <f>J39</f>
        <v>300</v>
      </c>
      <c r="P39" s="354"/>
      <c r="Q39" s="354"/>
      <c r="R39" s="354"/>
      <c r="S39" s="354"/>
      <c r="T39" s="354"/>
      <c r="U39" s="354"/>
      <c r="V39" s="354"/>
      <c r="W39" s="354"/>
      <c r="X39" s="365"/>
      <c r="Y39" s="364"/>
      <c r="AA39" s="340"/>
    </row>
    <row r="40" spans="2:27" ht="15" customHeight="1">
      <c r="B40" s="405"/>
      <c r="C40" s="405"/>
      <c r="D40" s="427"/>
      <c r="E40" s="427">
        <v>4430</v>
      </c>
      <c r="F40" s="404" t="s">
        <v>106</v>
      </c>
      <c r="G40" s="404"/>
      <c r="H40" s="347">
        <v>1266</v>
      </c>
      <c r="I40" s="347"/>
      <c r="J40" s="348">
        <v>769</v>
      </c>
      <c r="K40" s="354">
        <v>60.74</v>
      </c>
      <c r="L40" s="348">
        <f>J40</f>
        <v>769</v>
      </c>
      <c r="M40" s="348">
        <f>J40</f>
        <v>769</v>
      </c>
      <c r="N40" s="348"/>
      <c r="O40" s="348">
        <f>J40</f>
        <v>769</v>
      </c>
      <c r="P40" s="348"/>
      <c r="Q40" s="348"/>
      <c r="R40" s="348"/>
      <c r="S40" s="348"/>
      <c r="T40" s="348"/>
      <c r="U40" s="348"/>
      <c r="V40" s="348"/>
      <c r="W40" s="348"/>
      <c r="X40" s="347"/>
      <c r="Y40" s="347"/>
      <c r="AA40" s="340"/>
    </row>
    <row r="41" spans="2:27" ht="19.5" customHeight="1">
      <c r="B41" s="405"/>
      <c r="C41" s="405"/>
      <c r="D41" s="427"/>
      <c r="E41" s="427">
        <v>4520</v>
      </c>
      <c r="F41" s="404" t="s">
        <v>514</v>
      </c>
      <c r="G41" s="404"/>
      <c r="H41" s="347">
        <v>6867</v>
      </c>
      <c r="I41" s="347"/>
      <c r="J41" s="348">
        <v>6866.56</v>
      </c>
      <c r="K41" s="354">
        <f>(J41/H41)*100</f>
        <v>99.99359254405127</v>
      </c>
      <c r="L41" s="348">
        <f>J41</f>
        <v>6866.56</v>
      </c>
      <c r="M41" s="348">
        <f>J41</f>
        <v>6866.56</v>
      </c>
      <c r="N41" s="348"/>
      <c r="O41" s="348">
        <f>J41</f>
        <v>6866.56</v>
      </c>
      <c r="P41" s="348"/>
      <c r="Q41" s="348"/>
      <c r="R41" s="348"/>
      <c r="S41" s="348"/>
      <c r="T41" s="348"/>
      <c r="U41" s="348"/>
      <c r="V41" s="348"/>
      <c r="W41" s="348"/>
      <c r="X41" s="347"/>
      <c r="Y41" s="347"/>
      <c r="AA41" s="340"/>
    </row>
    <row r="42" spans="2:27" ht="15" customHeight="1">
      <c r="B42" s="411">
        <v>600</v>
      </c>
      <c r="C42" s="411"/>
      <c r="D42" s="430"/>
      <c r="E42" s="430"/>
      <c r="F42" s="410" t="s">
        <v>25</v>
      </c>
      <c r="G42" s="410"/>
      <c r="H42" s="365">
        <f>H43+H46</f>
        <v>3680910.75</v>
      </c>
      <c r="I42" s="364"/>
      <c r="J42" s="354">
        <f>J43+J46</f>
        <v>2878047.2199999997</v>
      </c>
      <c r="K42" s="354">
        <f>(J42/H42)*100</f>
        <v>78.18845431120545</v>
      </c>
      <c r="L42" s="354">
        <f>L43+L46</f>
        <v>727287.45</v>
      </c>
      <c r="M42" s="354">
        <f>M43+M46</f>
        <v>727287.45</v>
      </c>
      <c r="N42" s="354">
        <f>N43+N46</f>
        <v>1500</v>
      </c>
      <c r="O42" s="354">
        <f>O43+O46</f>
        <v>725787.45</v>
      </c>
      <c r="P42" s="354"/>
      <c r="Q42" s="354"/>
      <c r="R42" s="354"/>
      <c r="S42" s="354"/>
      <c r="T42" s="354"/>
      <c r="U42" s="354">
        <f>U43+U46</f>
        <v>2150759.7699999996</v>
      </c>
      <c r="V42" s="354">
        <f>V43+V46</f>
        <v>2150759.7699999996</v>
      </c>
      <c r="W42" s="354">
        <v>486848.86</v>
      </c>
      <c r="X42" s="353"/>
      <c r="Y42" s="353"/>
      <c r="AA42" s="340"/>
    </row>
    <row r="43" spans="2:27" ht="15" customHeight="1">
      <c r="B43" s="411"/>
      <c r="C43" s="411"/>
      <c r="D43" s="430">
        <v>60014</v>
      </c>
      <c r="E43" s="430"/>
      <c r="F43" s="410" t="s">
        <v>575</v>
      </c>
      <c r="G43" s="410"/>
      <c r="H43" s="353">
        <f>H44+H45</f>
        <v>600770</v>
      </c>
      <c r="I43" s="353"/>
      <c r="J43" s="354">
        <f>J44+J45</f>
        <v>276451.7</v>
      </c>
      <c r="K43" s="354">
        <f>(J43/H43)*100</f>
        <v>46.01622917256188</v>
      </c>
      <c r="L43" s="354">
        <f>L44+L45</f>
        <v>2443.42</v>
      </c>
      <c r="M43" s="354">
        <f>+M44</f>
        <v>2443.42</v>
      </c>
      <c r="N43" s="354"/>
      <c r="O43" s="354">
        <f>O44</f>
        <v>2443.42</v>
      </c>
      <c r="P43" s="354"/>
      <c r="Q43" s="354"/>
      <c r="R43" s="354"/>
      <c r="S43" s="354"/>
      <c r="T43" s="354"/>
      <c r="U43" s="354">
        <f>U45</f>
        <v>274008.28</v>
      </c>
      <c r="V43" s="354">
        <f>V45</f>
        <v>274008.28</v>
      </c>
      <c r="W43" s="354"/>
      <c r="X43" s="353"/>
      <c r="Y43" s="353"/>
      <c r="AA43" s="340"/>
    </row>
    <row r="44" spans="2:27" ht="19.5" customHeight="1">
      <c r="B44" s="405"/>
      <c r="C44" s="405"/>
      <c r="D44" s="427"/>
      <c r="E44" s="427">
        <v>4520</v>
      </c>
      <c r="F44" s="404" t="s">
        <v>514</v>
      </c>
      <c r="G44" s="404"/>
      <c r="H44" s="347">
        <v>2970</v>
      </c>
      <c r="I44" s="347"/>
      <c r="J44" s="348">
        <v>2443.42</v>
      </c>
      <c r="K44" s="354">
        <f>(J44/H44)*100</f>
        <v>82.27003367003367</v>
      </c>
      <c r="L44" s="348">
        <f>J44</f>
        <v>2443.42</v>
      </c>
      <c r="M44" s="348">
        <f>J44</f>
        <v>2443.42</v>
      </c>
      <c r="N44" s="348"/>
      <c r="O44" s="348">
        <f>J44</f>
        <v>2443.42</v>
      </c>
      <c r="P44" s="348"/>
      <c r="Q44" s="348"/>
      <c r="R44" s="348"/>
      <c r="S44" s="348"/>
      <c r="T44" s="348"/>
      <c r="U44" s="348"/>
      <c r="V44" s="348"/>
      <c r="W44" s="348"/>
      <c r="X44" s="347"/>
      <c r="Y44" s="347"/>
      <c r="AA44" s="340"/>
    </row>
    <row r="45" spans="2:27" ht="52.5" customHeight="1">
      <c r="B45" s="405"/>
      <c r="C45" s="405"/>
      <c r="D45" s="427"/>
      <c r="E45" s="427">
        <v>6300</v>
      </c>
      <c r="F45" s="404" t="s">
        <v>574</v>
      </c>
      <c r="G45" s="404"/>
      <c r="H45" s="347">
        <v>597800</v>
      </c>
      <c r="I45" s="347"/>
      <c r="J45" s="348">
        <v>274008.28</v>
      </c>
      <c r="K45" s="354">
        <f>(J45/H45)*100</f>
        <v>45.83611241217799</v>
      </c>
      <c r="L45" s="348"/>
      <c r="M45" s="348"/>
      <c r="N45" s="348"/>
      <c r="O45" s="348"/>
      <c r="P45" s="348"/>
      <c r="Q45" s="348"/>
      <c r="R45" s="348"/>
      <c r="S45" s="348"/>
      <c r="T45" s="348"/>
      <c r="U45" s="348">
        <f>J45</f>
        <v>274008.28</v>
      </c>
      <c r="V45" s="348">
        <f>J45</f>
        <v>274008.28</v>
      </c>
      <c r="W45" s="348"/>
      <c r="X45" s="347"/>
      <c r="Y45" s="347"/>
      <c r="AA45" s="340"/>
    </row>
    <row r="46" spans="2:27" ht="15" customHeight="1">
      <c r="B46" s="411"/>
      <c r="C46" s="411"/>
      <c r="D46" s="430">
        <v>60016</v>
      </c>
      <c r="E46" s="430"/>
      <c r="F46" s="410" t="s">
        <v>26</v>
      </c>
      <c r="G46" s="410"/>
      <c r="H46" s="353">
        <f>SUM(H47:I56)</f>
        <v>3080140.75</v>
      </c>
      <c r="I46" s="353"/>
      <c r="J46" s="354">
        <f>SUM(J47:J56)</f>
        <v>2601595.5199999996</v>
      </c>
      <c r="K46" s="354">
        <f>(J46/H46)*100</f>
        <v>84.46352719433355</v>
      </c>
      <c r="L46" s="354">
        <f>SUM(L47:L56)</f>
        <v>724844.0299999999</v>
      </c>
      <c r="M46" s="354">
        <f>SUM(M47:M56)</f>
        <v>724844.0299999999</v>
      </c>
      <c r="N46" s="354">
        <f>SUM(N47:N56)</f>
        <v>1500</v>
      </c>
      <c r="O46" s="354">
        <f>SUM(O47:O56)</f>
        <v>723344.0299999999</v>
      </c>
      <c r="P46" s="354"/>
      <c r="Q46" s="354"/>
      <c r="R46" s="354"/>
      <c r="S46" s="354"/>
      <c r="T46" s="354"/>
      <c r="U46" s="354">
        <f>SUM(U47:U56)</f>
        <v>1876751.4899999998</v>
      </c>
      <c r="V46" s="354">
        <f>SUM(V47:V56)</f>
        <v>1876751.4899999998</v>
      </c>
      <c r="W46" s="354">
        <f>SUM(W47:W56)</f>
        <v>486848.86</v>
      </c>
      <c r="X46" s="353"/>
      <c r="Y46" s="353"/>
      <c r="AA46" s="340"/>
    </row>
    <row r="47" spans="2:27" ht="15" customHeight="1">
      <c r="B47" s="409"/>
      <c r="C47" s="408"/>
      <c r="D47" s="430"/>
      <c r="E47" s="430">
        <v>4170</v>
      </c>
      <c r="F47" s="407" t="s">
        <v>103</v>
      </c>
      <c r="G47" s="406"/>
      <c r="H47" s="365">
        <v>1500</v>
      </c>
      <c r="I47" s="364"/>
      <c r="J47" s="354">
        <v>1500</v>
      </c>
      <c r="K47" s="354">
        <f>(J47/H47)*100</f>
        <v>100</v>
      </c>
      <c r="L47" s="354">
        <f>J47</f>
        <v>1500</v>
      </c>
      <c r="M47" s="354">
        <f>J47</f>
        <v>1500</v>
      </c>
      <c r="N47" s="354">
        <f>J47</f>
        <v>1500</v>
      </c>
      <c r="O47" s="354"/>
      <c r="P47" s="354"/>
      <c r="Q47" s="354"/>
      <c r="R47" s="354"/>
      <c r="S47" s="354"/>
      <c r="T47" s="354"/>
      <c r="U47" s="354"/>
      <c r="V47" s="354"/>
      <c r="W47" s="354"/>
      <c r="X47" s="365"/>
      <c r="Y47" s="364"/>
      <c r="AA47" s="340"/>
    </row>
    <row r="48" spans="2:27" ht="15" customHeight="1">
      <c r="B48" s="405"/>
      <c r="C48" s="405"/>
      <c r="D48" s="427"/>
      <c r="E48" s="427">
        <v>4210</v>
      </c>
      <c r="F48" s="404" t="s">
        <v>104</v>
      </c>
      <c r="G48" s="404"/>
      <c r="H48" s="347">
        <v>94177.31</v>
      </c>
      <c r="I48" s="347"/>
      <c r="J48" s="348">
        <v>87304.1</v>
      </c>
      <c r="K48" s="354">
        <f>(J48/H48)*100</f>
        <v>92.7018408149479</v>
      </c>
      <c r="L48" s="354">
        <f>J48</f>
        <v>87304.1</v>
      </c>
      <c r="M48" s="354">
        <f>J48</f>
        <v>87304.1</v>
      </c>
      <c r="N48" s="348"/>
      <c r="O48" s="354">
        <f>J48</f>
        <v>87304.1</v>
      </c>
      <c r="P48" s="348"/>
      <c r="Q48" s="348"/>
      <c r="R48" s="348"/>
      <c r="S48" s="348"/>
      <c r="T48" s="348"/>
      <c r="U48" s="348"/>
      <c r="V48" s="348"/>
      <c r="W48" s="348"/>
      <c r="X48" s="347"/>
      <c r="Y48" s="347"/>
      <c r="AA48" s="340"/>
    </row>
    <row r="49" spans="2:27" ht="15" customHeight="1">
      <c r="B49" s="405"/>
      <c r="C49" s="405"/>
      <c r="D49" s="427"/>
      <c r="E49" s="427">
        <v>4270</v>
      </c>
      <c r="F49" s="404" t="s">
        <v>311</v>
      </c>
      <c r="G49" s="404"/>
      <c r="H49" s="347">
        <v>627872.2</v>
      </c>
      <c r="I49" s="347"/>
      <c r="J49" s="348">
        <v>622294.77</v>
      </c>
      <c r="K49" s="354">
        <f>(J49/H49)*100</f>
        <v>99.1116934306058</v>
      </c>
      <c r="L49" s="354">
        <f>J49</f>
        <v>622294.77</v>
      </c>
      <c r="M49" s="354">
        <f>J49</f>
        <v>622294.77</v>
      </c>
      <c r="N49" s="348"/>
      <c r="O49" s="354">
        <f>J49</f>
        <v>622294.77</v>
      </c>
      <c r="P49" s="348"/>
      <c r="Q49" s="348"/>
      <c r="R49" s="348"/>
      <c r="S49" s="348"/>
      <c r="T49" s="348"/>
      <c r="U49" s="348"/>
      <c r="V49" s="348"/>
      <c r="W49" s="348"/>
      <c r="X49" s="347"/>
      <c r="Y49" s="347"/>
      <c r="AA49" s="340"/>
    </row>
    <row r="50" spans="2:27" ht="15" customHeight="1">
      <c r="B50" s="405"/>
      <c r="C50" s="405"/>
      <c r="D50" s="427"/>
      <c r="E50" s="427">
        <v>4300</v>
      </c>
      <c r="F50" s="404" t="s">
        <v>105</v>
      </c>
      <c r="G50" s="404"/>
      <c r="H50" s="347">
        <v>11800</v>
      </c>
      <c r="I50" s="347"/>
      <c r="J50" s="348">
        <v>9159.11</v>
      </c>
      <c r="K50" s="354">
        <f>(J50/H50)*100</f>
        <v>77.61957627118645</v>
      </c>
      <c r="L50" s="354">
        <f>J50</f>
        <v>9159.11</v>
      </c>
      <c r="M50" s="354">
        <f>J50</f>
        <v>9159.11</v>
      </c>
      <c r="N50" s="348"/>
      <c r="O50" s="354">
        <f>J50</f>
        <v>9159.11</v>
      </c>
      <c r="P50" s="348"/>
      <c r="Q50" s="348"/>
      <c r="R50" s="348"/>
      <c r="S50" s="348"/>
      <c r="T50" s="348"/>
      <c r="U50" s="348"/>
      <c r="V50" s="348"/>
      <c r="W50" s="348"/>
      <c r="X50" s="347"/>
      <c r="Y50" s="347"/>
      <c r="AA50" s="340"/>
    </row>
    <row r="51" spans="2:27" ht="15" customHeight="1">
      <c r="B51" s="405"/>
      <c r="C51" s="405"/>
      <c r="D51" s="427"/>
      <c r="E51" s="427">
        <v>4430</v>
      </c>
      <c r="F51" s="404" t="s">
        <v>106</v>
      </c>
      <c r="G51" s="404"/>
      <c r="H51" s="347">
        <v>1640</v>
      </c>
      <c r="I51" s="347"/>
      <c r="J51" s="348">
        <v>1515.45</v>
      </c>
      <c r="K51" s="354">
        <f>(J51/H51)*100</f>
        <v>92.40548780487805</v>
      </c>
      <c r="L51" s="354">
        <f>J51</f>
        <v>1515.45</v>
      </c>
      <c r="M51" s="354">
        <f>J51</f>
        <v>1515.45</v>
      </c>
      <c r="N51" s="348"/>
      <c r="O51" s="354">
        <f>J51</f>
        <v>1515.45</v>
      </c>
      <c r="P51" s="348"/>
      <c r="Q51" s="348"/>
      <c r="R51" s="348"/>
      <c r="S51" s="348"/>
      <c r="T51" s="348"/>
      <c r="U51" s="348"/>
      <c r="V51" s="348"/>
      <c r="W51" s="348"/>
      <c r="X51" s="347"/>
      <c r="Y51" s="347"/>
      <c r="AA51" s="340"/>
    </row>
    <row r="52" spans="2:27" ht="19.5" customHeight="1">
      <c r="B52" s="405"/>
      <c r="C52" s="405"/>
      <c r="D52" s="427"/>
      <c r="E52" s="427">
        <v>4500</v>
      </c>
      <c r="F52" s="404" t="s">
        <v>573</v>
      </c>
      <c r="G52" s="404"/>
      <c r="H52" s="347">
        <v>1616</v>
      </c>
      <c r="I52" s="347"/>
      <c r="J52" s="348">
        <v>1616</v>
      </c>
      <c r="K52" s="354">
        <f>(J52/H52)*100</f>
        <v>100</v>
      </c>
      <c r="L52" s="354">
        <f>J52</f>
        <v>1616</v>
      </c>
      <c r="M52" s="354">
        <f>J52</f>
        <v>1616</v>
      </c>
      <c r="N52" s="348"/>
      <c r="O52" s="354">
        <f>J52</f>
        <v>1616</v>
      </c>
      <c r="P52" s="348"/>
      <c r="Q52" s="348"/>
      <c r="R52" s="348"/>
      <c r="S52" s="348"/>
      <c r="T52" s="348"/>
      <c r="U52" s="348"/>
      <c r="V52" s="348"/>
      <c r="W52" s="348"/>
      <c r="X52" s="347"/>
      <c r="Y52" s="347"/>
      <c r="AA52" s="340"/>
    </row>
    <row r="53" spans="2:27" ht="15" customHeight="1">
      <c r="B53" s="405"/>
      <c r="C53" s="405"/>
      <c r="D53" s="427"/>
      <c r="E53" s="427">
        <v>4510</v>
      </c>
      <c r="F53" s="404" t="s">
        <v>567</v>
      </c>
      <c r="G53" s="404"/>
      <c r="H53" s="347">
        <v>1556</v>
      </c>
      <c r="I53" s="347"/>
      <c r="J53" s="348">
        <v>1454.6</v>
      </c>
      <c r="K53" s="354">
        <f>(J53/H53)*100</f>
        <v>93.48329048843186</v>
      </c>
      <c r="L53" s="354">
        <f>J53</f>
        <v>1454.6</v>
      </c>
      <c r="M53" s="354">
        <f>J53</f>
        <v>1454.6</v>
      </c>
      <c r="N53" s="348"/>
      <c r="O53" s="354">
        <f>J53</f>
        <v>1454.6</v>
      </c>
      <c r="P53" s="348"/>
      <c r="Q53" s="348"/>
      <c r="R53" s="348"/>
      <c r="S53" s="348"/>
      <c r="T53" s="348"/>
      <c r="U53" s="348"/>
      <c r="V53" s="348"/>
      <c r="W53" s="432"/>
      <c r="X53" s="347"/>
      <c r="Y53" s="347"/>
      <c r="AA53" s="340"/>
    </row>
    <row r="54" spans="2:27" ht="21.75" customHeight="1">
      <c r="B54" s="405"/>
      <c r="C54" s="405"/>
      <c r="D54" s="427"/>
      <c r="E54" s="427">
        <v>6050</v>
      </c>
      <c r="F54" s="404" t="s">
        <v>308</v>
      </c>
      <c r="G54" s="404"/>
      <c r="H54" s="347">
        <v>1745760.54</v>
      </c>
      <c r="I54" s="347"/>
      <c r="J54" s="348">
        <v>1389902.63</v>
      </c>
      <c r="K54" s="354">
        <f>(J54/H54)*100</f>
        <v>79.61588076678603</v>
      </c>
      <c r="L54" s="354"/>
      <c r="M54" s="354"/>
      <c r="N54" s="348"/>
      <c r="O54" s="354"/>
      <c r="P54" s="348"/>
      <c r="Q54" s="348"/>
      <c r="R54" s="348"/>
      <c r="S54" s="348"/>
      <c r="T54" s="348"/>
      <c r="U54" s="348">
        <f>J54</f>
        <v>1389902.63</v>
      </c>
      <c r="V54" s="348">
        <f>U54</f>
        <v>1389902.63</v>
      </c>
      <c r="W54" s="348"/>
      <c r="X54" s="347"/>
      <c r="Y54" s="347"/>
      <c r="AA54" s="340"/>
    </row>
    <row r="55" spans="2:27" ht="21.75" customHeight="1">
      <c r="B55" s="422"/>
      <c r="C55" s="421"/>
      <c r="D55" s="427"/>
      <c r="E55" s="427">
        <v>6057</v>
      </c>
      <c r="F55" s="404" t="s">
        <v>308</v>
      </c>
      <c r="G55" s="404"/>
      <c r="H55" s="359">
        <v>378101</v>
      </c>
      <c r="I55" s="358"/>
      <c r="J55" s="348">
        <v>309781.9</v>
      </c>
      <c r="K55" s="354">
        <f>(J55/H55)*100</f>
        <v>81.93099198362343</v>
      </c>
      <c r="L55" s="354"/>
      <c r="M55" s="354"/>
      <c r="N55" s="348"/>
      <c r="O55" s="354"/>
      <c r="P55" s="348"/>
      <c r="Q55" s="348"/>
      <c r="R55" s="348"/>
      <c r="S55" s="348"/>
      <c r="T55" s="348"/>
      <c r="U55" s="348">
        <f>J55</f>
        <v>309781.9</v>
      </c>
      <c r="V55" s="348">
        <f>U55</f>
        <v>309781.9</v>
      </c>
      <c r="W55" s="348">
        <f>V55</f>
        <v>309781.9</v>
      </c>
      <c r="X55" s="359"/>
      <c r="Y55" s="358"/>
      <c r="AA55" s="340"/>
    </row>
    <row r="56" spans="2:27" ht="21.75" customHeight="1">
      <c r="B56" s="422"/>
      <c r="C56" s="421"/>
      <c r="D56" s="427"/>
      <c r="E56" s="427">
        <v>6059</v>
      </c>
      <c r="F56" s="404" t="s">
        <v>308</v>
      </c>
      <c r="G56" s="404"/>
      <c r="H56" s="359">
        <v>216117.7</v>
      </c>
      <c r="I56" s="358"/>
      <c r="J56" s="348">
        <v>177066.96</v>
      </c>
      <c r="K56" s="354">
        <f>(J56/H56)*100</f>
        <v>81.9307997447687</v>
      </c>
      <c r="L56" s="354"/>
      <c r="M56" s="354"/>
      <c r="N56" s="348"/>
      <c r="O56" s="354"/>
      <c r="P56" s="348"/>
      <c r="Q56" s="348"/>
      <c r="R56" s="348"/>
      <c r="S56" s="348"/>
      <c r="T56" s="348"/>
      <c r="U56" s="348">
        <f>J56</f>
        <v>177066.96</v>
      </c>
      <c r="V56" s="348">
        <f>U56</f>
        <v>177066.96</v>
      </c>
      <c r="W56" s="348">
        <f>V56</f>
        <v>177066.96</v>
      </c>
      <c r="X56" s="359"/>
      <c r="Y56" s="358"/>
      <c r="AA56" s="340"/>
    </row>
    <row r="57" spans="2:27" ht="15" customHeight="1">
      <c r="B57" s="411">
        <v>700</v>
      </c>
      <c r="C57" s="411"/>
      <c r="D57" s="430"/>
      <c r="E57" s="430"/>
      <c r="F57" s="410" t="s">
        <v>27</v>
      </c>
      <c r="G57" s="410"/>
      <c r="H57" s="353">
        <f>H58</f>
        <v>88973</v>
      </c>
      <c r="I57" s="353"/>
      <c r="J57" s="354">
        <f>J58</f>
        <v>79240.79999999999</v>
      </c>
      <c r="K57" s="354">
        <f>(J57/H57)*100</f>
        <v>89.06162543693029</v>
      </c>
      <c r="L57" s="354">
        <f>J57</f>
        <v>79240.79999999999</v>
      </c>
      <c r="M57" s="354">
        <f>J57</f>
        <v>79240.79999999999</v>
      </c>
      <c r="N57" s="354"/>
      <c r="O57" s="354">
        <f>J57</f>
        <v>79240.79999999999</v>
      </c>
      <c r="P57" s="354"/>
      <c r="Q57" s="354"/>
      <c r="R57" s="354"/>
      <c r="S57" s="354"/>
      <c r="T57" s="354"/>
      <c r="U57" s="354"/>
      <c r="V57" s="354"/>
      <c r="W57" s="354"/>
      <c r="X57" s="353"/>
      <c r="Y57" s="353"/>
      <c r="AA57" s="340"/>
    </row>
    <row r="58" spans="2:27" ht="15" customHeight="1">
      <c r="B58" s="411"/>
      <c r="C58" s="411"/>
      <c r="D58" s="430">
        <v>70005</v>
      </c>
      <c r="E58" s="430"/>
      <c r="F58" s="410" t="s">
        <v>28</v>
      </c>
      <c r="G58" s="410"/>
      <c r="H58" s="365">
        <f>SUM(H59:I64)</f>
        <v>88973</v>
      </c>
      <c r="I58" s="364"/>
      <c r="J58" s="354">
        <f>SUM(J59:J64)</f>
        <v>79240.79999999999</v>
      </c>
      <c r="K58" s="354">
        <f>(J58/H58)*100</f>
        <v>89.06162543693029</v>
      </c>
      <c r="L58" s="354">
        <f>J58</f>
        <v>79240.79999999999</v>
      </c>
      <c r="M58" s="354">
        <f>J58</f>
        <v>79240.79999999999</v>
      </c>
      <c r="N58" s="354"/>
      <c r="O58" s="354">
        <f>SUM(O59:O64)</f>
        <v>79240.79999999999</v>
      </c>
      <c r="P58" s="354"/>
      <c r="Q58" s="354"/>
      <c r="R58" s="354"/>
      <c r="S58" s="354"/>
      <c r="T58" s="354"/>
      <c r="U58" s="354"/>
      <c r="V58" s="354"/>
      <c r="W58" s="354"/>
      <c r="X58" s="353"/>
      <c r="Y58" s="353"/>
      <c r="AA58" s="340"/>
    </row>
    <row r="59" spans="2:27" ht="15" customHeight="1">
      <c r="B59" s="405"/>
      <c r="C59" s="405"/>
      <c r="D59" s="427"/>
      <c r="E59" s="427">
        <v>4210</v>
      </c>
      <c r="F59" s="404" t="s">
        <v>104</v>
      </c>
      <c r="G59" s="404"/>
      <c r="H59" s="347">
        <v>2192</v>
      </c>
      <c r="I59" s="347"/>
      <c r="J59" s="348">
        <v>1698.61</v>
      </c>
      <c r="K59" s="354">
        <f>(J59/H59)*100</f>
        <v>77.49133211678831</v>
      </c>
      <c r="L59" s="354">
        <f>J59</f>
        <v>1698.61</v>
      </c>
      <c r="M59" s="354">
        <f>J59</f>
        <v>1698.61</v>
      </c>
      <c r="N59" s="348"/>
      <c r="O59" s="354">
        <f>J59</f>
        <v>1698.61</v>
      </c>
      <c r="P59" s="348"/>
      <c r="Q59" s="348"/>
      <c r="R59" s="348"/>
      <c r="S59" s="348"/>
      <c r="T59" s="348"/>
      <c r="U59" s="348"/>
      <c r="V59" s="348"/>
      <c r="W59" s="348"/>
      <c r="X59" s="347"/>
      <c r="Y59" s="347"/>
      <c r="AA59" s="340"/>
    </row>
    <row r="60" spans="2:27" ht="15" customHeight="1">
      <c r="B60" s="405"/>
      <c r="C60" s="405"/>
      <c r="D60" s="427"/>
      <c r="E60" s="427">
        <v>4260</v>
      </c>
      <c r="F60" s="404" t="s">
        <v>520</v>
      </c>
      <c r="G60" s="404"/>
      <c r="H60" s="347">
        <v>66178</v>
      </c>
      <c r="I60" s="347"/>
      <c r="J60" s="348">
        <v>62974.75</v>
      </c>
      <c r="K60" s="354">
        <f>(J60/H60)*100</f>
        <v>95.15964519931094</v>
      </c>
      <c r="L60" s="354">
        <f>J60</f>
        <v>62974.75</v>
      </c>
      <c r="M60" s="354">
        <f>J60</f>
        <v>62974.75</v>
      </c>
      <c r="N60" s="348"/>
      <c r="O60" s="354">
        <f>J60</f>
        <v>62974.75</v>
      </c>
      <c r="P60" s="348"/>
      <c r="Q60" s="348"/>
      <c r="R60" s="348"/>
      <c r="S60" s="348"/>
      <c r="T60" s="348"/>
      <c r="U60" s="348"/>
      <c r="V60" s="348"/>
      <c r="W60" s="348"/>
      <c r="X60" s="347"/>
      <c r="Y60" s="347"/>
      <c r="AA60" s="340"/>
    </row>
    <row r="61" spans="2:27" ht="15" customHeight="1">
      <c r="B61" s="405"/>
      <c r="C61" s="405"/>
      <c r="D61" s="427"/>
      <c r="E61" s="427">
        <v>4270</v>
      </c>
      <c r="F61" s="404" t="s">
        <v>311</v>
      </c>
      <c r="G61" s="404"/>
      <c r="H61" s="347">
        <v>3981</v>
      </c>
      <c r="I61" s="347"/>
      <c r="J61" s="348">
        <v>3572.5</v>
      </c>
      <c r="K61" s="354">
        <f>(J61/H61)*100</f>
        <v>89.73875910575232</v>
      </c>
      <c r="L61" s="354">
        <f>J61</f>
        <v>3572.5</v>
      </c>
      <c r="M61" s="354">
        <f>J61</f>
        <v>3572.5</v>
      </c>
      <c r="N61" s="348"/>
      <c r="O61" s="354">
        <f>J61</f>
        <v>3572.5</v>
      </c>
      <c r="P61" s="348"/>
      <c r="Q61" s="348"/>
      <c r="R61" s="348"/>
      <c r="S61" s="348"/>
      <c r="T61" s="348"/>
      <c r="U61" s="348"/>
      <c r="V61" s="348"/>
      <c r="W61" s="348"/>
      <c r="X61" s="347"/>
      <c r="Y61" s="347"/>
      <c r="AA61" s="340"/>
    </row>
    <row r="62" spans="2:27" ht="15" customHeight="1">
      <c r="B62" s="405"/>
      <c r="C62" s="405"/>
      <c r="D62" s="427"/>
      <c r="E62" s="427">
        <v>4300</v>
      </c>
      <c r="F62" s="404" t="s">
        <v>105</v>
      </c>
      <c r="G62" s="404"/>
      <c r="H62" s="347">
        <v>13550</v>
      </c>
      <c r="I62" s="347"/>
      <c r="J62" s="348">
        <v>9177.04</v>
      </c>
      <c r="K62" s="354">
        <f>(J62/H62)*100</f>
        <v>67.72723247232473</v>
      </c>
      <c r="L62" s="354">
        <f>J62</f>
        <v>9177.04</v>
      </c>
      <c r="M62" s="354">
        <f>J62</f>
        <v>9177.04</v>
      </c>
      <c r="N62" s="348"/>
      <c r="O62" s="354">
        <f>J62</f>
        <v>9177.04</v>
      </c>
      <c r="P62" s="348"/>
      <c r="Q62" s="348"/>
      <c r="R62" s="348"/>
      <c r="S62" s="348"/>
      <c r="T62" s="348"/>
      <c r="U62" s="348"/>
      <c r="V62" s="348"/>
      <c r="W62" s="348"/>
      <c r="X62" s="347"/>
      <c r="Y62" s="347"/>
      <c r="AA62" s="340"/>
    </row>
    <row r="63" spans="2:27" ht="15" customHeight="1">
      <c r="B63" s="405"/>
      <c r="C63" s="405"/>
      <c r="D63" s="427"/>
      <c r="E63" s="427">
        <v>4430</v>
      </c>
      <c r="F63" s="404" t="s">
        <v>106</v>
      </c>
      <c r="G63" s="404"/>
      <c r="H63" s="347">
        <v>1470</v>
      </c>
      <c r="I63" s="347"/>
      <c r="J63" s="348">
        <v>1470</v>
      </c>
      <c r="K63" s="354">
        <f>(J63/H63)*100</f>
        <v>100</v>
      </c>
      <c r="L63" s="354">
        <f>J63</f>
        <v>1470</v>
      </c>
      <c r="M63" s="354">
        <f>J63</f>
        <v>1470</v>
      </c>
      <c r="N63" s="348"/>
      <c r="O63" s="354">
        <f>J63</f>
        <v>1470</v>
      </c>
      <c r="P63" s="348"/>
      <c r="Q63" s="348"/>
      <c r="R63" s="348"/>
      <c r="S63" s="348"/>
      <c r="T63" s="348"/>
      <c r="U63" s="348"/>
      <c r="V63" s="348"/>
      <c r="W63" s="348"/>
      <c r="X63" s="347"/>
      <c r="Y63" s="347"/>
      <c r="AA63" s="340"/>
    </row>
    <row r="64" spans="2:27" ht="15" customHeight="1">
      <c r="B64" s="405"/>
      <c r="C64" s="405"/>
      <c r="D64" s="427"/>
      <c r="E64" s="427">
        <v>4510</v>
      </c>
      <c r="F64" s="404" t="s">
        <v>567</v>
      </c>
      <c r="G64" s="404"/>
      <c r="H64" s="347">
        <v>1602</v>
      </c>
      <c r="I64" s="347"/>
      <c r="J64" s="348">
        <v>347.9</v>
      </c>
      <c r="K64" s="354">
        <f>(J64/H64)*100</f>
        <v>21.716604244694132</v>
      </c>
      <c r="L64" s="354">
        <f>J64</f>
        <v>347.9</v>
      </c>
      <c r="M64" s="354">
        <f>J64</f>
        <v>347.9</v>
      </c>
      <c r="N64" s="348"/>
      <c r="O64" s="354">
        <f>J64</f>
        <v>347.9</v>
      </c>
      <c r="P64" s="348"/>
      <c r="Q64" s="348"/>
      <c r="R64" s="348"/>
      <c r="S64" s="348"/>
      <c r="T64" s="348"/>
      <c r="U64" s="348"/>
      <c r="V64" s="348"/>
      <c r="W64" s="348"/>
      <c r="X64" s="347"/>
      <c r="Y64" s="347"/>
      <c r="AA64" s="340"/>
    </row>
    <row r="65" spans="2:27" ht="15" customHeight="1">
      <c r="B65" s="411">
        <v>710</v>
      </c>
      <c r="C65" s="411"/>
      <c r="D65" s="430"/>
      <c r="E65" s="430"/>
      <c r="F65" s="410" t="s">
        <v>572</v>
      </c>
      <c r="G65" s="410"/>
      <c r="H65" s="353">
        <f>H66</f>
        <v>38662.17</v>
      </c>
      <c r="I65" s="353"/>
      <c r="J65" s="354">
        <f>J66</f>
        <v>26884.2</v>
      </c>
      <c r="K65" s="354">
        <f>(J65/H65)*100</f>
        <v>69.53619002761616</v>
      </c>
      <c r="L65" s="354">
        <f>L66</f>
        <v>13920</v>
      </c>
      <c r="M65" s="354">
        <f>M66</f>
        <v>13920</v>
      </c>
      <c r="N65" s="354"/>
      <c r="O65" s="354">
        <f>O66</f>
        <v>13920</v>
      </c>
      <c r="P65" s="354"/>
      <c r="Q65" s="354"/>
      <c r="R65" s="354"/>
      <c r="S65" s="354"/>
      <c r="T65" s="354"/>
      <c r="U65" s="354">
        <f>U66</f>
        <v>12964.2</v>
      </c>
      <c r="V65" s="354">
        <f>U65</f>
        <v>12964.2</v>
      </c>
      <c r="W65" s="354">
        <f>U65</f>
        <v>12964.2</v>
      </c>
      <c r="X65" s="353"/>
      <c r="Y65" s="353"/>
      <c r="AA65" s="340"/>
    </row>
    <row r="66" spans="2:27" ht="18.75" customHeight="1">
      <c r="B66" s="411"/>
      <c r="C66" s="411"/>
      <c r="D66" s="430">
        <v>71095</v>
      </c>
      <c r="E66" s="430"/>
      <c r="F66" s="410" t="s">
        <v>15</v>
      </c>
      <c r="G66" s="410"/>
      <c r="H66" s="353">
        <f>H67+H68</f>
        <v>38662.17</v>
      </c>
      <c r="I66" s="353"/>
      <c r="J66" s="354">
        <f>J67+J68</f>
        <v>26884.2</v>
      </c>
      <c r="K66" s="354">
        <f>(J66/H66)*100</f>
        <v>69.53619002761616</v>
      </c>
      <c r="L66" s="354">
        <f>L67+L68</f>
        <v>13920</v>
      </c>
      <c r="M66" s="354">
        <f>M67+M68</f>
        <v>13920</v>
      </c>
      <c r="N66" s="354"/>
      <c r="O66" s="354">
        <f>O67+O68</f>
        <v>13920</v>
      </c>
      <c r="P66" s="354"/>
      <c r="Q66" s="354"/>
      <c r="R66" s="354"/>
      <c r="S66" s="354"/>
      <c r="T66" s="354"/>
      <c r="U66" s="354">
        <f>U67+U68</f>
        <v>12964.2</v>
      </c>
      <c r="V66" s="354">
        <f>U66</f>
        <v>12964.2</v>
      </c>
      <c r="W66" s="354">
        <f>U66</f>
        <v>12964.2</v>
      </c>
      <c r="X66" s="353"/>
      <c r="Y66" s="353"/>
      <c r="AA66" s="340"/>
    </row>
    <row r="67" spans="2:27" ht="15" customHeight="1">
      <c r="B67" s="405"/>
      <c r="C67" s="405"/>
      <c r="D67" s="427"/>
      <c r="E67" s="427">
        <v>4300</v>
      </c>
      <c r="F67" s="404" t="s">
        <v>105</v>
      </c>
      <c r="G67" s="404"/>
      <c r="H67" s="347">
        <v>13920</v>
      </c>
      <c r="I67" s="347"/>
      <c r="J67" s="348">
        <v>13920</v>
      </c>
      <c r="K67" s="348">
        <f>(J67/H67)*100</f>
        <v>100</v>
      </c>
      <c r="L67" s="348">
        <f>J67</f>
        <v>13920</v>
      </c>
      <c r="M67" s="348">
        <f>J67</f>
        <v>13920</v>
      </c>
      <c r="N67" s="348"/>
      <c r="O67" s="348">
        <f>J67</f>
        <v>13920</v>
      </c>
      <c r="P67" s="348"/>
      <c r="Q67" s="348"/>
      <c r="R67" s="348"/>
      <c r="S67" s="348"/>
      <c r="T67" s="348"/>
      <c r="U67" s="348"/>
      <c r="V67" s="348"/>
      <c r="W67" s="348"/>
      <c r="X67" s="347"/>
      <c r="Y67" s="347"/>
      <c r="AA67" s="340"/>
    </row>
    <row r="68" spans="2:27" ht="51" customHeight="1">
      <c r="B68" s="405"/>
      <c r="C68" s="405"/>
      <c r="D68" s="427"/>
      <c r="E68" s="427">
        <v>6639</v>
      </c>
      <c r="F68" s="404" t="s">
        <v>571</v>
      </c>
      <c r="G68" s="404"/>
      <c r="H68" s="347">
        <v>24742.17</v>
      </c>
      <c r="I68" s="347"/>
      <c r="J68" s="348">
        <v>12964.2</v>
      </c>
      <c r="K68" s="348">
        <f>(J68/H68)*100</f>
        <v>52.39718262383616</v>
      </c>
      <c r="L68" s="348"/>
      <c r="M68" s="348"/>
      <c r="N68" s="348"/>
      <c r="O68" s="348"/>
      <c r="P68" s="348"/>
      <c r="Q68" s="348"/>
      <c r="R68" s="348"/>
      <c r="S68" s="348"/>
      <c r="T68" s="348"/>
      <c r="U68" s="348">
        <f>J68</f>
        <v>12964.2</v>
      </c>
      <c r="V68" s="348">
        <f>J68</f>
        <v>12964.2</v>
      </c>
      <c r="W68" s="348">
        <f>J68</f>
        <v>12964.2</v>
      </c>
      <c r="X68" s="347"/>
      <c r="Y68" s="347"/>
      <c r="AA68" s="340"/>
    </row>
    <row r="69" spans="2:27" s="434" customFormat="1" ht="21" customHeight="1">
      <c r="B69" s="442">
        <v>720</v>
      </c>
      <c r="C69" s="441"/>
      <c r="D69" s="440"/>
      <c r="E69" s="440"/>
      <c r="F69" s="439" t="s">
        <v>438</v>
      </c>
      <c r="G69" s="438"/>
      <c r="H69" s="437">
        <f>H70</f>
        <v>147840</v>
      </c>
      <c r="I69" s="436"/>
      <c r="J69" s="345">
        <f>J70</f>
        <v>147748.71</v>
      </c>
      <c r="K69" s="348">
        <f>(J69/H69)*100</f>
        <v>99.9382508116883</v>
      </c>
      <c r="L69" s="345">
        <f>L70</f>
        <v>147748.71</v>
      </c>
      <c r="M69" s="345"/>
      <c r="N69" s="345"/>
      <c r="O69" s="345"/>
      <c r="P69" s="345"/>
      <c r="Q69" s="345"/>
      <c r="R69" s="345">
        <f>R70</f>
        <v>147748.71</v>
      </c>
      <c r="S69" s="345"/>
      <c r="T69" s="345"/>
      <c r="U69" s="345"/>
      <c r="V69" s="345"/>
      <c r="W69" s="345"/>
      <c r="X69" s="437"/>
      <c r="Y69" s="436"/>
      <c r="AA69" s="435"/>
    </row>
    <row r="70" spans="2:27" s="370" customFormat="1" ht="18" customHeight="1">
      <c r="B70" s="426"/>
      <c r="C70" s="425"/>
      <c r="D70" s="433">
        <v>72095</v>
      </c>
      <c r="E70" s="433"/>
      <c r="F70" s="424" t="s">
        <v>15</v>
      </c>
      <c r="G70" s="423"/>
      <c r="H70" s="374">
        <f>SUM(H71:H76)</f>
        <v>147840</v>
      </c>
      <c r="I70" s="373"/>
      <c r="J70" s="375">
        <f>SUM(J71:J76)</f>
        <v>147748.71</v>
      </c>
      <c r="K70" s="348">
        <f>(J70/H70)*100</f>
        <v>99.9382508116883</v>
      </c>
      <c r="L70" s="375">
        <f>SUM(L71:L76)</f>
        <v>147748.71</v>
      </c>
      <c r="M70" s="375"/>
      <c r="N70" s="375"/>
      <c r="O70" s="375"/>
      <c r="P70" s="375"/>
      <c r="Q70" s="375"/>
      <c r="R70" s="375">
        <f>SUM(R71:R76)</f>
        <v>147748.71</v>
      </c>
      <c r="S70" s="375"/>
      <c r="T70" s="375"/>
      <c r="U70" s="375"/>
      <c r="V70" s="375"/>
      <c r="W70" s="375"/>
      <c r="X70" s="374"/>
      <c r="Y70" s="373"/>
      <c r="AA70" s="371"/>
    </row>
    <row r="71" spans="2:27" ht="15" customHeight="1">
      <c r="B71" s="420"/>
      <c r="C71" s="419"/>
      <c r="D71" s="427"/>
      <c r="E71" s="427">
        <v>4018</v>
      </c>
      <c r="F71" s="413" t="s">
        <v>107</v>
      </c>
      <c r="G71" s="412"/>
      <c r="H71" s="432">
        <v>8400</v>
      </c>
      <c r="I71" s="431"/>
      <c r="J71" s="348">
        <v>8400</v>
      </c>
      <c r="K71" s="348">
        <f>(J71/H71)*100</f>
        <v>100</v>
      </c>
      <c r="L71" s="348">
        <f>J71</f>
        <v>8400</v>
      </c>
      <c r="M71" s="348"/>
      <c r="N71" s="348"/>
      <c r="O71" s="348"/>
      <c r="P71" s="348"/>
      <c r="Q71" s="348"/>
      <c r="R71" s="348">
        <f>J71</f>
        <v>8400</v>
      </c>
      <c r="S71" s="348"/>
      <c r="T71" s="348"/>
      <c r="U71" s="348"/>
      <c r="V71" s="348"/>
      <c r="W71" s="348"/>
      <c r="X71" s="432"/>
      <c r="Y71" s="431"/>
      <c r="AA71" s="340"/>
    </row>
    <row r="72" spans="2:27" ht="18.75" customHeight="1">
      <c r="B72" s="420"/>
      <c r="C72" s="419"/>
      <c r="D72" s="427"/>
      <c r="E72" s="427">
        <v>4118</v>
      </c>
      <c r="F72" s="413" t="s">
        <v>102</v>
      </c>
      <c r="G72" s="412"/>
      <c r="H72" s="359">
        <v>1507</v>
      </c>
      <c r="I72" s="358"/>
      <c r="J72" s="348">
        <v>1506.12</v>
      </c>
      <c r="K72" s="348">
        <f>(J72/H72)*100</f>
        <v>99.94160583941604</v>
      </c>
      <c r="L72" s="348">
        <f>J72</f>
        <v>1506.12</v>
      </c>
      <c r="M72" s="348"/>
      <c r="N72" s="348"/>
      <c r="O72" s="348"/>
      <c r="P72" s="348"/>
      <c r="Q72" s="348"/>
      <c r="R72" s="348">
        <f>J72</f>
        <v>1506.12</v>
      </c>
      <c r="S72" s="348"/>
      <c r="T72" s="348"/>
      <c r="U72" s="348"/>
      <c r="V72" s="348"/>
      <c r="W72" s="348"/>
      <c r="X72" s="432"/>
      <c r="Y72" s="431"/>
      <c r="AA72" s="340"/>
    </row>
    <row r="73" spans="2:27" ht="27.75" customHeight="1">
      <c r="B73" s="420"/>
      <c r="C73" s="419"/>
      <c r="D73" s="427"/>
      <c r="E73" s="427">
        <v>4128</v>
      </c>
      <c r="F73" s="413" t="s">
        <v>451</v>
      </c>
      <c r="G73" s="412"/>
      <c r="H73" s="359">
        <v>167</v>
      </c>
      <c r="I73" s="358"/>
      <c r="J73" s="348">
        <v>166.6</v>
      </c>
      <c r="K73" s="348">
        <f>(J73/H73)*100</f>
        <v>99.76047904191616</v>
      </c>
      <c r="L73" s="348">
        <f>J73</f>
        <v>166.6</v>
      </c>
      <c r="M73" s="348"/>
      <c r="N73" s="348"/>
      <c r="O73" s="348"/>
      <c r="P73" s="348"/>
      <c r="Q73" s="348"/>
      <c r="R73" s="348">
        <f>J73</f>
        <v>166.6</v>
      </c>
      <c r="S73" s="348"/>
      <c r="T73" s="348"/>
      <c r="U73" s="348"/>
      <c r="V73" s="348"/>
      <c r="W73" s="348"/>
      <c r="X73" s="432"/>
      <c r="Y73" s="431"/>
      <c r="AA73" s="340"/>
    </row>
    <row r="74" spans="2:27" ht="20.25" customHeight="1">
      <c r="B74" s="422"/>
      <c r="C74" s="421"/>
      <c r="D74" s="427"/>
      <c r="E74" s="427">
        <v>4178</v>
      </c>
      <c r="F74" s="413" t="s">
        <v>103</v>
      </c>
      <c r="G74" s="412"/>
      <c r="H74" s="359">
        <v>60630</v>
      </c>
      <c r="I74" s="358"/>
      <c r="J74" s="348">
        <v>60540</v>
      </c>
      <c r="K74" s="348">
        <f>(J74/H74)*100</f>
        <v>99.85155863433943</v>
      </c>
      <c r="L74" s="348">
        <f>J74</f>
        <v>60540</v>
      </c>
      <c r="M74" s="348"/>
      <c r="N74" s="348"/>
      <c r="O74" s="348"/>
      <c r="P74" s="348"/>
      <c r="Q74" s="348"/>
      <c r="R74" s="348">
        <f>J74</f>
        <v>60540</v>
      </c>
      <c r="S74" s="348"/>
      <c r="T74" s="348"/>
      <c r="U74" s="348"/>
      <c r="V74" s="348"/>
      <c r="W74" s="348"/>
      <c r="X74" s="359"/>
      <c r="Y74" s="358"/>
      <c r="AA74" s="340"/>
    </row>
    <row r="75" spans="2:27" ht="17.25" customHeight="1">
      <c r="B75" s="422"/>
      <c r="C75" s="421"/>
      <c r="D75" s="427"/>
      <c r="E75" s="427">
        <v>4218</v>
      </c>
      <c r="F75" s="413" t="s">
        <v>104</v>
      </c>
      <c r="G75" s="412"/>
      <c r="H75" s="359">
        <v>61136</v>
      </c>
      <c r="I75" s="358"/>
      <c r="J75" s="348">
        <v>61136</v>
      </c>
      <c r="K75" s="348">
        <f>(J75/H75)*100</f>
        <v>100</v>
      </c>
      <c r="L75" s="348">
        <f>J75</f>
        <v>61136</v>
      </c>
      <c r="M75" s="348"/>
      <c r="N75" s="348"/>
      <c r="O75" s="348"/>
      <c r="P75" s="348"/>
      <c r="Q75" s="348"/>
      <c r="R75" s="348">
        <f>J75</f>
        <v>61136</v>
      </c>
      <c r="S75" s="348"/>
      <c r="T75" s="348"/>
      <c r="U75" s="348"/>
      <c r="V75" s="348"/>
      <c r="W75" s="348"/>
      <c r="X75" s="359"/>
      <c r="Y75" s="358"/>
      <c r="AA75" s="340"/>
    </row>
    <row r="76" spans="2:27" ht="15" customHeight="1">
      <c r="B76" s="422"/>
      <c r="C76" s="421"/>
      <c r="D76" s="427"/>
      <c r="E76" s="427">
        <v>4308</v>
      </c>
      <c r="F76" s="413" t="s">
        <v>105</v>
      </c>
      <c r="G76" s="412"/>
      <c r="H76" s="359">
        <v>16000</v>
      </c>
      <c r="I76" s="358"/>
      <c r="J76" s="348">
        <v>15999.99</v>
      </c>
      <c r="K76" s="348">
        <f>(J76/H76)*100</f>
        <v>99.9999375</v>
      </c>
      <c r="L76" s="348">
        <f>J76</f>
        <v>15999.99</v>
      </c>
      <c r="M76" s="348"/>
      <c r="N76" s="348"/>
      <c r="O76" s="348"/>
      <c r="P76" s="348"/>
      <c r="Q76" s="348"/>
      <c r="R76" s="348">
        <f>J76</f>
        <v>15999.99</v>
      </c>
      <c r="S76" s="348"/>
      <c r="T76" s="348"/>
      <c r="U76" s="348"/>
      <c r="V76" s="348"/>
      <c r="W76" s="348"/>
      <c r="X76" s="359"/>
      <c r="Y76" s="358"/>
      <c r="AA76" s="340"/>
    </row>
    <row r="77" spans="2:27" ht="15" customHeight="1">
      <c r="B77" s="411">
        <v>750</v>
      </c>
      <c r="C77" s="411"/>
      <c r="D77" s="430"/>
      <c r="E77" s="430"/>
      <c r="F77" s="410" t="s">
        <v>30</v>
      </c>
      <c r="G77" s="410"/>
      <c r="H77" s="353">
        <f>H78+H85+H93+H115+H125+H144</f>
        <v>4437251.529999999</v>
      </c>
      <c r="I77" s="353"/>
      <c r="J77" s="354">
        <f>J78+J85+J93+J115+J125+J144</f>
        <v>4155661.6</v>
      </c>
      <c r="K77" s="348">
        <f>(J77/H77)*100</f>
        <v>93.65395610106422</v>
      </c>
      <c r="L77" s="354">
        <f>SUM(L78+L85+L93+L115+L125+L144)</f>
        <v>4114279.9700000007</v>
      </c>
      <c r="M77" s="354">
        <f>SUM(M78+M85+M93+M115+M125+M144)</f>
        <v>4029552.5400000005</v>
      </c>
      <c r="N77" s="354">
        <f>SUM(N78+N85+N93+N115+N125+N144)</f>
        <v>3145841.4099999997</v>
      </c>
      <c r="O77" s="354">
        <v>883711.13</v>
      </c>
      <c r="P77" s="354">
        <f>SUM(P78+P85+P93+P115+P125+P144)</f>
        <v>3000</v>
      </c>
      <c r="Q77" s="354">
        <f>SUM(Q78+Q85+Q93+Q115+Q125+Q144)</f>
        <v>81727.43</v>
      </c>
      <c r="R77" s="354"/>
      <c r="S77" s="354"/>
      <c r="T77" s="354"/>
      <c r="U77" s="354">
        <f>SUM(U78+U85+U93+U115+U125+U144)</f>
        <v>41381.63</v>
      </c>
      <c r="V77" s="354">
        <f>SUM(V78+V85+V93+V115+V125+V144)</f>
        <v>41381.63</v>
      </c>
      <c r="W77" s="354"/>
      <c r="X77" s="353"/>
      <c r="Y77" s="353"/>
      <c r="AA77" s="340"/>
    </row>
    <row r="78" spans="2:27" ht="15" customHeight="1">
      <c r="B78" s="411"/>
      <c r="C78" s="411"/>
      <c r="D78" s="430">
        <v>75011</v>
      </c>
      <c r="E78" s="430"/>
      <c r="F78" s="410" t="s">
        <v>31</v>
      </c>
      <c r="G78" s="410"/>
      <c r="H78" s="353">
        <f>SUM(H79:I84)</f>
        <v>96157</v>
      </c>
      <c r="I78" s="353"/>
      <c r="J78" s="354">
        <f>SUM(J79:J84)</f>
        <v>96157</v>
      </c>
      <c r="K78" s="348">
        <f>(J78/H78)*100</f>
        <v>100</v>
      </c>
      <c r="L78" s="354">
        <f>SUM(L79:L84)</f>
        <v>96157</v>
      </c>
      <c r="M78" s="354">
        <f>SUM(M79:M84)</f>
        <v>96157</v>
      </c>
      <c r="N78" s="354">
        <f>SUM(N79:N84)</f>
        <v>84286.59000000001</v>
      </c>
      <c r="O78" s="354">
        <f>SUM(O79:O84)</f>
        <v>11870.41</v>
      </c>
      <c r="P78" s="354"/>
      <c r="Q78" s="354"/>
      <c r="R78" s="354"/>
      <c r="S78" s="354"/>
      <c r="T78" s="354"/>
      <c r="U78" s="354"/>
      <c r="V78" s="354"/>
      <c r="W78" s="354"/>
      <c r="X78" s="353"/>
      <c r="Y78" s="353"/>
      <c r="AA78" s="340"/>
    </row>
    <row r="79" spans="2:28" ht="15" customHeight="1">
      <c r="B79" s="405"/>
      <c r="C79" s="405"/>
      <c r="D79" s="427"/>
      <c r="E79" s="427">
        <v>4010</v>
      </c>
      <c r="F79" s="404" t="s">
        <v>107</v>
      </c>
      <c r="G79" s="404"/>
      <c r="H79" s="347">
        <v>65536.21</v>
      </c>
      <c r="I79" s="347"/>
      <c r="J79" s="348">
        <v>65536.21</v>
      </c>
      <c r="K79" s="348">
        <f>(J79/H79)*100</f>
        <v>100</v>
      </c>
      <c r="L79" s="354">
        <f>J79</f>
        <v>65536.21</v>
      </c>
      <c r="M79" s="354">
        <f>J79</f>
        <v>65536.21</v>
      </c>
      <c r="N79" s="354">
        <f>J79</f>
        <v>65536.21</v>
      </c>
      <c r="O79" s="348"/>
      <c r="P79" s="348"/>
      <c r="Q79" s="348"/>
      <c r="R79" s="348"/>
      <c r="S79" s="348"/>
      <c r="T79" s="348"/>
      <c r="U79" s="348"/>
      <c r="V79" s="348"/>
      <c r="W79" s="348"/>
      <c r="X79" s="347"/>
      <c r="Y79" s="347"/>
      <c r="AA79" s="340"/>
      <c r="AB79" s="343"/>
    </row>
    <row r="80" spans="2:28" ht="15" customHeight="1">
      <c r="B80" s="405"/>
      <c r="C80" s="405"/>
      <c r="D80" s="427"/>
      <c r="E80" s="427">
        <v>4040</v>
      </c>
      <c r="F80" s="404" t="s">
        <v>109</v>
      </c>
      <c r="G80" s="404"/>
      <c r="H80" s="347">
        <v>4967</v>
      </c>
      <c r="I80" s="347"/>
      <c r="J80" s="348">
        <v>4967</v>
      </c>
      <c r="K80" s="348">
        <f>(J80/H80)*100</f>
        <v>100</v>
      </c>
      <c r="L80" s="354">
        <f>J80</f>
        <v>4967</v>
      </c>
      <c r="M80" s="354">
        <f>J80</f>
        <v>4967</v>
      </c>
      <c r="N80" s="354">
        <f>J80</f>
        <v>4967</v>
      </c>
      <c r="O80" s="348"/>
      <c r="P80" s="348"/>
      <c r="Q80" s="348"/>
      <c r="R80" s="348"/>
      <c r="S80" s="348"/>
      <c r="T80" s="348"/>
      <c r="U80" s="348"/>
      <c r="V80" s="348"/>
      <c r="W80" s="348"/>
      <c r="X80" s="347"/>
      <c r="Y80" s="347"/>
      <c r="AA80" s="340"/>
      <c r="AB80" s="343"/>
    </row>
    <row r="81" spans="2:28" ht="15" customHeight="1">
      <c r="B81" s="405"/>
      <c r="C81" s="405"/>
      <c r="D81" s="427"/>
      <c r="E81" s="427">
        <v>4110</v>
      </c>
      <c r="F81" s="404" t="s">
        <v>102</v>
      </c>
      <c r="G81" s="404"/>
      <c r="H81" s="347">
        <v>12056.05</v>
      </c>
      <c r="I81" s="347"/>
      <c r="J81" s="348">
        <v>12056.05</v>
      </c>
      <c r="K81" s="348">
        <f>(J81/H81)*100</f>
        <v>100</v>
      </c>
      <c r="L81" s="354">
        <f>J81</f>
        <v>12056.05</v>
      </c>
      <c r="M81" s="354">
        <f>J81</f>
        <v>12056.05</v>
      </c>
      <c r="N81" s="354">
        <f>J81</f>
        <v>12056.05</v>
      </c>
      <c r="O81" s="348"/>
      <c r="P81" s="348"/>
      <c r="Q81" s="348"/>
      <c r="R81" s="348"/>
      <c r="S81" s="348"/>
      <c r="T81" s="348"/>
      <c r="U81" s="348"/>
      <c r="V81" s="348"/>
      <c r="W81" s="348"/>
      <c r="X81" s="347"/>
      <c r="Y81" s="347"/>
      <c r="AA81" s="340"/>
      <c r="AB81" s="343"/>
    </row>
    <row r="82" spans="2:28" ht="28.5" customHeight="1">
      <c r="B82" s="405"/>
      <c r="C82" s="405"/>
      <c r="D82" s="427"/>
      <c r="E82" s="427">
        <v>4120</v>
      </c>
      <c r="F82" s="404" t="s">
        <v>550</v>
      </c>
      <c r="G82" s="404"/>
      <c r="H82" s="347">
        <v>1727.33</v>
      </c>
      <c r="I82" s="347"/>
      <c r="J82" s="348">
        <v>1727.33</v>
      </c>
      <c r="K82" s="348">
        <f>(J82/H82)*100</f>
        <v>100</v>
      </c>
      <c r="L82" s="354">
        <f>J82</f>
        <v>1727.33</v>
      </c>
      <c r="M82" s="354">
        <f>J82</f>
        <v>1727.33</v>
      </c>
      <c r="N82" s="354">
        <f>J82</f>
        <v>1727.33</v>
      </c>
      <c r="O82" s="348"/>
      <c r="P82" s="348"/>
      <c r="Q82" s="348"/>
      <c r="R82" s="348"/>
      <c r="S82" s="348"/>
      <c r="T82" s="348"/>
      <c r="U82" s="348"/>
      <c r="V82" s="348"/>
      <c r="W82" s="348"/>
      <c r="X82" s="347"/>
      <c r="Y82" s="347"/>
      <c r="AA82" s="340"/>
      <c r="AB82" s="343"/>
    </row>
    <row r="83" spans="2:28" ht="15" customHeight="1">
      <c r="B83" s="422"/>
      <c r="C83" s="421"/>
      <c r="D83" s="427"/>
      <c r="E83" s="427">
        <v>4210</v>
      </c>
      <c r="F83" s="413" t="s">
        <v>104</v>
      </c>
      <c r="G83" s="412"/>
      <c r="H83" s="359">
        <v>492.48</v>
      </c>
      <c r="I83" s="358"/>
      <c r="J83" s="348">
        <v>492.48</v>
      </c>
      <c r="K83" s="348">
        <f>(J83/H83)*100</f>
        <v>100</v>
      </c>
      <c r="L83" s="354">
        <f>J83</f>
        <v>492.48</v>
      </c>
      <c r="M83" s="354">
        <f>J83</f>
        <v>492.48</v>
      </c>
      <c r="N83" s="354"/>
      <c r="O83" s="348">
        <v>492.48</v>
      </c>
      <c r="P83" s="348"/>
      <c r="Q83" s="348"/>
      <c r="R83" s="348"/>
      <c r="S83" s="348"/>
      <c r="T83" s="348"/>
      <c r="U83" s="348"/>
      <c r="V83" s="348"/>
      <c r="W83" s="348"/>
      <c r="X83" s="359"/>
      <c r="Y83" s="358"/>
      <c r="AA83" s="340"/>
      <c r="AB83" s="343"/>
    </row>
    <row r="84" spans="2:28" ht="15" customHeight="1">
      <c r="B84" s="420"/>
      <c r="C84" s="419"/>
      <c r="D84" s="427"/>
      <c r="E84" s="427">
        <v>4300</v>
      </c>
      <c r="F84" s="413" t="s">
        <v>105</v>
      </c>
      <c r="G84" s="412"/>
      <c r="H84" s="359">
        <v>11377.93</v>
      </c>
      <c r="I84" s="358"/>
      <c r="J84" s="348">
        <v>11377.93</v>
      </c>
      <c r="K84" s="348">
        <f>(J84/H84)*100</f>
        <v>100</v>
      </c>
      <c r="L84" s="354">
        <f>J84</f>
        <v>11377.93</v>
      </c>
      <c r="M84" s="354">
        <f>J84</f>
        <v>11377.93</v>
      </c>
      <c r="N84" s="354"/>
      <c r="O84" s="348">
        <v>11377.93</v>
      </c>
      <c r="P84" s="348"/>
      <c r="Q84" s="348"/>
      <c r="R84" s="348"/>
      <c r="S84" s="348"/>
      <c r="T84" s="348"/>
      <c r="U84" s="348"/>
      <c r="V84" s="348"/>
      <c r="W84" s="348"/>
      <c r="X84" s="359"/>
      <c r="Y84" s="358"/>
      <c r="AA84" s="340"/>
      <c r="AB84" s="343"/>
    </row>
    <row r="85" spans="2:28" ht="19.5" customHeight="1">
      <c r="B85" s="411"/>
      <c r="C85" s="411"/>
      <c r="D85" s="430">
        <v>75022</v>
      </c>
      <c r="E85" s="430"/>
      <c r="F85" s="410" t="s">
        <v>570</v>
      </c>
      <c r="G85" s="410"/>
      <c r="H85" s="353">
        <f>SUM(H86:I92)</f>
        <v>103993</v>
      </c>
      <c r="I85" s="353"/>
      <c r="J85" s="354">
        <f>SUM(J86:J92)</f>
        <v>81143.20999999999</v>
      </c>
      <c r="K85" s="348">
        <f>(J85/H85)*100</f>
        <v>78.02756916330907</v>
      </c>
      <c r="L85" s="354">
        <f>SUM(L86:L91)</f>
        <v>39761.58</v>
      </c>
      <c r="M85" s="354">
        <f>SUM(M86:M91)</f>
        <v>11211.58</v>
      </c>
      <c r="N85" s="354"/>
      <c r="O85" s="354">
        <f>SUM(O86:O91)</f>
        <v>11211.58</v>
      </c>
      <c r="P85" s="354"/>
      <c r="Q85" s="354">
        <f>SUM(Q86:Q91)</f>
        <v>28550</v>
      </c>
      <c r="R85" s="354"/>
      <c r="S85" s="354"/>
      <c r="T85" s="354"/>
      <c r="U85" s="354">
        <f>SUM(U86:U92)</f>
        <v>41381.63</v>
      </c>
      <c r="V85" s="354">
        <f>SUM(V86:V92)</f>
        <v>41381.63</v>
      </c>
      <c r="W85" s="354"/>
      <c r="X85" s="353"/>
      <c r="Y85" s="353"/>
      <c r="AA85" s="340"/>
      <c r="AB85" s="343"/>
    </row>
    <row r="86" spans="2:27" ht="18" customHeight="1">
      <c r="B86" s="405"/>
      <c r="C86" s="405"/>
      <c r="D86" s="427"/>
      <c r="E86" s="427">
        <v>3030</v>
      </c>
      <c r="F86" s="404" t="s">
        <v>546</v>
      </c>
      <c r="G86" s="404"/>
      <c r="H86" s="347">
        <v>41368</v>
      </c>
      <c r="I86" s="347"/>
      <c r="J86" s="348">
        <v>28550</v>
      </c>
      <c r="K86" s="348">
        <f>(J86/H86)*100</f>
        <v>69.01469735060917</v>
      </c>
      <c r="L86" s="348">
        <f>J86</f>
        <v>28550</v>
      </c>
      <c r="M86" s="348"/>
      <c r="N86" s="348"/>
      <c r="O86" s="348">
        <v>0</v>
      </c>
      <c r="P86" s="348"/>
      <c r="Q86" s="348">
        <f>J86</f>
        <v>28550</v>
      </c>
      <c r="R86" s="348"/>
      <c r="S86" s="348"/>
      <c r="T86" s="348"/>
      <c r="U86" s="348"/>
      <c r="V86" s="348"/>
      <c r="W86" s="348"/>
      <c r="X86" s="347"/>
      <c r="Y86" s="347"/>
      <c r="AA86" s="340"/>
    </row>
    <row r="87" spans="2:28" ht="15" customHeight="1">
      <c r="B87" s="405"/>
      <c r="C87" s="405"/>
      <c r="D87" s="427"/>
      <c r="E87" s="427">
        <v>4210</v>
      </c>
      <c r="F87" s="404" t="s">
        <v>104</v>
      </c>
      <c r="G87" s="404"/>
      <c r="H87" s="347">
        <v>3162</v>
      </c>
      <c r="I87" s="347"/>
      <c r="J87" s="348">
        <v>1295.45</v>
      </c>
      <c r="K87" s="348">
        <f>(J87/H87)*100</f>
        <v>40.96932321315624</v>
      </c>
      <c r="L87" s="348">
        <f>J87</f>
        <v>1295.45</v>
      </c>
      <c r="M87" s="348">
        <f>J87</f>
        <v>1295.45</v>
      </c>
      <c r="N87" s="348"/>
      <c r="O87" s="348">
        <f>J87</f>
        <v>1295.45</v>
      </c>
      <c r="P87" s="348"/>
      <c r="Q87" s="348"/>
      <c r="R87" s="348"/>
      <c r="S87" s="348"/>
      <c r="T87" s="348"/>
      <c r="U87" s="348"/>
      <c r="V87" s="348"/>
      <c r="W87" s="348"/>
      <c r="X87" s="347"/>
      <c r="Y87" s="347"/>
      <c r="AA87" s="340"/>
      <c r="AB87" s="343"/>
    </row>
    <row r="88" spans="2:27" ht="15" customHeight="1">
      <c r="B88" s="405"/>
      <c r="C88" s="405"/>
      <c r="D88" s="427"/>
      <c r="E88" s="427">
        <v>4220</v>
      </c>
      <c r="F88" s="404" t="s">
        <v>256</v>
      </c>
      <c r="G88" s="404"/>
      <c r="H88" s="347">
        <v>4839</v>
      </c>
      <c r="I88" s="347"/>
      <c r="J88" s="348">
        <v>4316.1</v>
      </c>
      <c r="K88" s="348">
        <f>(J88/H88)*100</f>
        <v>89.19404835709858</v>
      </c>
      <c r="L88" s="348">
        <f>J88</f>
        <v>4316.1</v>
      </c>
      <c r="M88" s="348">
        <f>J88</f>
        <v>4316.1</v>
      </c>
      <c r="N88" s="348"/>
      <c r="O88" s="348">
        <f>J88</f>
        <v>4316.1</v>
      </c>
      <c r="P88" s="348"/>
      <c r="Q88" s="348"/>
      <c r="R88" s="348"/>
      <c r="S88" s="348"/>
      <c r="T88" s="348"/>
      <c r="U88" s="348"/>
      <c r="V88" s="348"/>
      <c r="W88" s="348"/>
      <c r="X88" s="347"/>
      <c r="Y88" s="347"/>
      <c r="AA88" s="340"/>
    </row>
    <row r="89" spans="2:28" ht="15" customHeight="1">
      <c r="B89" s="405"/>
      <c r="C89" s="405"/>
      <c r="D89" s="427"/>
      <c r="E89" s="427">
        <v>4300</v>
      </c>
      <c r="F89" s="404" t="s">
        <v>105</v>
      </c>
      <c r="G89" s="404"/>
      <c r="H89" s="347">
        <v>11345</v>
      </c>
      <c r="I89" s="347"/>
      <c r="J89" s="348">
        <v>4231.5</v>
      </c>
      <c r="K89" s="348">
        <f>(J89/H89)*100</f>
        <v>37.29836932569414</v>
      </c>
      <c r="L89" s="348">
        <f>J89</f>
        <v>4231.5</v>
      </c>
      <c r="M89" s="348">
        <f>J89</f>
        <v>4231.5</v>
      </c>
      <c r="N89" s="348"/>
      <c r="O89" s="348">
        <f>J89</f>
        <v>4231.5</v>
      </c>
      <c r="P89" s="348"/>
      <c r="Q89" s="348"/>
      <c r="R89" s="348"/>
      <c r="S89" s="348"/>
      <c r="T89" s="348"/>
      <c r="U89" s="348"/>
      <c r="V89" s="348"/>
      <c r="W89" s="348"/>
      <c r="X89" s="347"/>
      <c r="Y89" s="347"/>
      <c r="AA89" s="340"/>
      <c r="AB89" s="343"/>
    </row>
    <row r="90" spans="2:28" ht="18" customHeight="1">
      <c r="B90" s="405"/>
      <c r="C90" s="405"/>
      <c r="D90" s="427"/>
      <c r="E90" s="427">
        <v>4360</v>
      </c>
      <c r="F90" s="404" t="s">
        <v>537</v>
      </c>
      <c r="G90" s="404"/>
      <c r="H90" s="347">
        <v>1497</v>
      </c>
      <c r="I90" s="347"/>
      <c r="J90" s="348">
        <v>1368.53</v>
      </c>
      <c r="K90" s="348">
        <f>(J90/H90)*100</f>
        <v>91.41816967267869</v>
      </c>
      <c r="L90" s="348">
        <f>J90</f>
        <v>1368.53</v>
      </c>
      <c r="M90" s="348">
        <f>J90</f>
        <v>1368.53</v>
      </c>
      <c r="N90" s="348"/>
      <c r="O90" s="348">
        <f>J90</f>
        <v>1368.53</v>
      </c>
      <c r="P90" s="348"/>
      <c r="Q90" s="348"/>
      <c r="R90" s="348"/>
      <c r="S90" s="348"/>
      <c r="T90" s="348"/>
      <c r="U90" s="348"/>
      <c r="V90" s="348"/>
      <c r="W90" s="348"/>
      <c r="X90" s="347"/>
      <c r="Y90" s="347"/>
      <c r="AA90" s="340"/>
      <c r="AB90" s="343"/>
    </row>
    <row r="91" spans="2:28" ht="18" customHeight="1">
      <c r="B91" s="422"/>
      <c r="C91" s="421"/>
      <c r="D91" s="427"/>
      <c r="E91" s="427">
        <v>4430</v>
      </c>
      <c r="F91" s="413" t="s">
        <v>546</v>
      </c>
      <c r="G91" s="412"/>
      <c r="H91" s="359">
        <v>400</v>
      </c>
      <c r="I91" s="358"/>
      <c r="J91" s="348">
        <v>0</v>
      </c>
      <c r="K91" s="348">
        <f>(J91/H91)*100</f>
        <v>0</v>
      </c>
      <c r="L91" s="348">
        <f>J91</f>
        <v>0</v>
      </c>
      <c r="M91" s="348">
        <f>J91</f>
        <v>0</v>
      </c>
      <c r="N91" s="348"/>
      <c r="O91" s="348">
        <f>J91</f>
        <v>0</v>
      </c>
      <c r="P91" s="348"/>
      <c r="Q91" s="348"/>
      <c r="R91" s="348"/>
      <c r="S91" s="348"/>
      <c r="T91" s="348"/>
      <c r="U91" s="348"/>
      <c r="V91" s="348"/>
      <c r="W91" s="348"/>
      <c r="X91" s="359"/>
      <c r="Y91" s="358"/>
      <c r="AA91" s="340"/>
      <c r="AB91" s="343"/>
    </row>
    <row r="92" spans="2:28" ht="18" customHeight="1">
      <c r="B92" s="422"/>
      <c r="C92" s="421"/>
      <c r="D92" s="427"/>
      <c r="E92" s="427">
        <v>6060</v>
      </c>
      <c r="F92" s="413" t="s">
        <v>569</v>
      </c>
      <c r="G92" s="412"/>
      <c r="H92" s="359">
        <v>41382</v>
      </c>
      <c r="I92" s="358"/>
      <c r="J92" s="348">
        <v>41381.63</v>
      </c>
      <c r="K92" s="348">
        <f>(J92/H92)*100</f>
        <v>99.99910589145038</v>
      </c>
      <c r="L92" s="348"/>
      <c r="M92" s="348"/>
      <c r="N92" s="348"/>
      <c r="O92" s="348"/>
      <c r="P92" s="348"/>
      <c r="Q92" s="348"/>
      <c r="R92" s="348"/>
      <c r="S92" s="348"/>
      <c r="T92" s="348"/>
      <c r="U92" s="348">
        <f>J92</f>
        <v>41381.63</v>
      </c>
      <c r="V92" s="348">
        <f>U92</f>
        <v>41381.63</v>
      </c>
      <c r="W92" s="348"/>
      <c r="X92" s="359"/>
      <c r="Y92" s="358"/>
      <c r="AA92" s="340"/>
      <c r="AB92" s="343"/>
    </row>
    <row r="93" spans="2:27" ht="18" customHeight="1">
      <c r="B93" s="411"/>
      <c r="C93" s="411"/>
      <c r="D93" s="430">
        <v>75023</v>
      </c>
      <c r="E93" s="430"/>
      <c r="F93" s="410" t="s">
        <v>32</v>
      </c>
      <c r="G93" s="410"/>
      <c r="H93" s="353">
        <f>SUM(H94:I104)+SUM(H105:I114)</f>
        <v>3586705.8</v>
      </c>
      <c r="I93" s="353"/>
      <c r="J93" s="354">
        <f>SUM(J94:J104)+SUM(J105:J114)</f>
        <v>3336976.25</v>
      </c>
      <c r="K93" s="354">
        <f>(J93/H93)*100</f>
        <v>93.03735617234065</v>
      </c>
      <c r="L93" s="354">
        <f>SUM(L94:L104)+L105+L106+L108+L107+L109+L110+L111++L112+L113+L114</f>
        <v>3336976.2500000005</v>
      </c>
      <c r="M93" s="354">
        <f>SUM(M94:M114)</f>
        <v>3312452.5300000003</v>
      </c>
      <c r="N93" s="354">
        <f>SUM(N94:N114)</f>
        <v>2636472.1999999997</v>
      </c>
      <c r="O93" s="354">
        <f>SUM(O94:O114)</f>
        <v>675980.33</v>
      </c>
      <c r="P93" s="354"/>
      <c r="Q93" s="354">
        <f>SUM(Q94:Q104)+Q105+Q106+Q108+Q107+Q109+Q110+Q111++Q112+Q113+Q114</f>
        <v>24523.72</v>
      </c>
      <c r="R93" s="354"/>
      <c r="S93" s="354"/>
      <c r="T93" s="354"/>
      <c r="U93" s="354"/>
      <c r="V93" s="354"/>
      <c r="W93" s="354"/>
      <c r="X93" s="353"/>
      <c r="Y93" s="353"/>
      <c r="AA93" s="340"/>
    </row>
    <row r="94" spans="2:27" ht="57.75" customHeight="1">
      <c r="B94" s="405"/>
      <c r="C94" s="405"/>
      <c r="D94" s="427"/>
      <c r="E94" s="427">
        <v>2900</v>
      </c>
      <c r="F94" s="404" t="s">
        <v>568</v>
      </c>
      <c r="G94" s="404"/>
      <c r="H94" s="347">
        <v>75620</v>
      </c>
      <c r="I94" s="347"/>
      <c r="J94" s="348">
        <v>75620</v>
      </c>
      <c r="K94" s="348">
        <f>(J94/H94)*100</f>
        <v>100</v>
      </c>
      <c r="L94" s="348">
        <f>J94</f>
        <v>75620</v>
      </c>
      <c r="M94" s="348">
        <f>J94</f>
        <v>75620</v>
      </c>
      <c r="N94" s="348"/>
      <c r="O94" s="348">
        <f>J94</f>
        <v>75620</v>
      </c>
      <c r="P94" s="348"/>
      <c r="Q94" s="348"/>
      <c r="R94" s="348"/>
      <c r="S94" s="348"/>
      <c r="T94" s="348"/>
      <c r="U94" s="348"/>
      <c r="V94" s="348"/>
      <c r="W94" s="348"/>
      <c r="X94" s="347"/>
      <c r="Y94" s="347"/>
      <c r="AA94" s="340"/>
    </row>
    <row r="95" spans="2:27" ht="18.75" customHeight="1">
      <c r="B95" s="405"/>
      <c r="C95" s="405"/>
      <c r="D95" s="427"/>
      <c r="E95" s="427">
        <v>3020</v>
      </c>
      <c r="F95" s="404" t="s">
        <v>202</v>
      </c>
      <c r="G95" s="404"/>
      <c r="H95" s="347">
        <v>25436</v>
      </c>
      <c r="I95" s="347"/>
      <c r="J95" s="348">
        <v>24523.72</v>
      </c>
      <c r="K95" s="348">
        <f>(J95/H95)*100</f>
        <v>96.41342978455732</v>
      </c>
      <c r="L95" s="348">
        <f>J95</f>
        <v>24523.72</v>
      </c>
      <c r="M95" s="348"/>
      <c r="N95" s="348"/>
      <c r="O95" s="348"/>
      <c r="P95" s="348"/>
      <c r="Q95" s="348">
        <f>J95</f>
        <v>24523.72</v>
      </c>
      <c r="R95" s="348"/>
      <c r="S95" s="348"/>
      <c r="T95" s="348"/>
      <c r="U95" s="348"/>
      <c r="V95" s="348"/>
      <c r="W95" s="348"/>
      <c r="X95" s="347"/>
      <c r="Y95" s="347"/>
      <c r="AA95" s="340"/>
    </row>
    <row r="96" spans="2:27" ht="15" customHeight="1">
      <c r="B96" s="405"/>
      <c r="C96" s="405"/>
      <c r="D96" s="427"/>
      <c r="E96" s="427">
        <v>4010</v>
      </c>
      <c r="F96" s="404" t="s">
        <v>107</v>
      </c>
      <c r="G96" s="404"/>
      <c r="H96" s="347">
        <v>2239338</v>
      </c>
      <c r="I96" s="347"/>
      <c r="J96" s="348">
        <v>2054702.71</v>
      </c>
      <c r="K96" s="348">
        <f>(J96/H96)*100</f>
        <v>91.75491640833138</v>
      </c>
      <c r="L96" s="348">
        <f>J96</f>
        <v>2054702.71</v>
      </c>
      <c r="M96" s="348">
        <f>J96</f>
        <v>2054702.71</v>
      </c>
      <c r="N96" s="348">
        <f>J96</f>
        <v>2054702.71</v>
      </c>
      <c r="O96" s="348"/>
      <c r="P96" s="348"/>
      <c r="Q96" s="348"/>
      <c r="R96" s="348"/>
      <c r="S96" s="348"/>
      <c r="T96" s="348"/>
      <c r="U96" s="348"/>
      <c r="V96" s="348"/>
      <c r="W96" s="348"/>
      <c r="X96" s="347"/>
      <c r="Y96" s="347"/>
      <c r="AA96" s="340"/>
    </row>
    <row r="97" spans="2:27" ht="15" customHeight="1">
      <c r="B97" s="405"/>
      <c r="C97" s="405"/>
      <c r="D97" s="427"/>
      <c r="E97" s="427">
        <v>4040</v>
      </c>
      <c r="F97" s="404" t="s">
        <v>109</v>
      </c>
      <c r="G97" s="404"/>
      <c r="H97" s="347">
        <v>166623</v>
      </c>
      <c r="I97" s="347"/>
      <c r="J97" s="348">
        <v>164191.32</v>
      </c>
      <c r="K97" s="348">
        <f>(J97/H97)*100</f>
        <v>98.5406096397256</v>
      </c>
      <c r="L97" s="348">
        <f>J97</f>
        <v>164191.32</v>
      </c>
      <c r="M97" s="348">
        <f>J97</f>
        <v>164191.32</v>
      </c>
      <c r="N97" s="348">
        <f>J97</f>
        <v>164191.32</v>
      </c>
      <c r="O97" s="348"/>
      <c r="P97" s="348"/>
      <c r="Q97" s="348"/>
      <c r="R97" s="348"/>
      <c r="S97" s="348"/>
      <c r="T97" s="348"/>
      <c r="U97" s="348"/>
      <c r="V97" s="348"/>
      <c r="W97" s="348"/>
      <c r="X97" s="347"/>
      <c r="Y97" s="347"/>
      <c r="AA97" s="340"/>
    </row>
    <row r="98" spans="2:27" ht="15" customHeight="1">
      <c r="B98" s="405"/>
      <c r="C98" s="405"/>
      <c r="D98" s="427"/>
      <c r="E98" s="427">
        <v>4110</v>
      </c>
      <c r="F98" s="404" t="s">
        <v>102</v>
      </c>
      <c r="G98" s="404"/>
      <c r="H98" s="347">
        <v>402133</v>
      </c>
      <c r="I98" s="347"/>
      <c r="J98" s="348">
        <v>359286.33</v>
      </c>
      <c r="K98" s="348">
        <f>(J98/H98)*100</f>
        <v>89.34514949034276</v>
      </c>
      <c r="L98" s="348">
        <f>J98</f>
        <v>359286.33</v>
      </c>
      <c r="M98" s="348">
        <f>J98</f>
        <v>359286.33</v>
      </c>
      <c r="N98" s="348">
        <f>J98</f>
        <v>359286.33</v>
      </c>
      <c r="O98" s="348"/>
      <c r="P98" s="348"/>
      <c r="Q98" s="348"/>
      <c r="R98" s="348"/>
      <c r="S98" s="348"/>
      <c r="T98" s="348"/>
      <c r="U98" s="348"/>
      <c r="V98" s="348"/>
      <c r="W98" s="348"/>
      <c r="X98" s="347"/>
      <c r="Y98" s="347"/>
      <c r="AA98" s="340"/>
    </row>
    <row r="99" spans="2:27" ht="27.75" customHeight="1">
      <c r="B99" s="405"/>
      <c r="C99" s="405"/>
      <c r="D99" s="427"/>
      <c r="E99" s="427">
        <v>4120</v>
      </c>
      <c r="F99" s="404" t="s">
        <v>451</v>
      </c>
      <c r="G99" s="404"/>
      <c r="H99" s="347">
        <v>36420</v>
      </c>
      <c r="I99" s="347"/>
      <c r="J99" s="348">
        <v>30123.34</v>
      </c>
      <c r="K99" s="348">
        <f>(J99/H99)*100</f>
        <v>82.7109829763866</v>
      </c>
      <c r="L99" s="348">
        <f>J99</f>
        <v>30123.34</v>
      </c>
      <c r="M99" s="348">
        <f>J99</f>
        <v>30123.34</v>
      </c>
      <c r="N99" s="348">
        <f>J99</f>
        <v>30123.34</v>
      </c>
      <c r="O99" s="348"/>
      <c r="P99" s="348"/>
      <c r="Q99" s="348"/>
      <c r="R99" s="348"/>
      <c r="S99" s="348"/>
      <c r="T99" s="348"/>
      <c r="U99" s="348"/>
      <c r="V99" s="348"/>
      <c r="W99" s="348"/>
      <c r="X99" s="347"/>
      <c r="Y99" s="347"/>
      <c r="AA99" s="340"/>
    </row>
    <row r="100" spans="2:27" ht="19.5" customHeight="1">
      <c r="B100" s="405"/>
      <c r="C100" s="405"/>
      <c r="D100" s="427"/>
      <c r="E100" s="427">
        <v>4140</v>
      </c>
      <c r="F100" s="404" t="s">
        <v>561</v>
      </c>
      <c r="G100" s="404"/>
      <c r="H100" s="347">
        <v>60767</v>
      </c>
      <c r="I100" s="347"/>
      <c r="J100" s="348">
        <v>58751.49</v>
      </c>
      <c r="K100" s="348">
        <f>(J100/H100)*100</f>
        <v>96.68321621932957</v>
      </c>
      <c r="L100" s="348">
        <f>J100</f>
        <v>58751.49</v>
      </c>
      <c r="M100" s="348">
        <f>J100</f>
        <v>58751.49</v>
      </c>
      <c r="N100" s="348"/>
      <c r="O100" s="348">
        <f>J100</f>
        <v>58751.49</v>
      </c>
      <c r="P100" s="348"/>
      <c r="Q100" s="348"/>
      <c r="R100" s="348"/>
      <c r="S100" s="348"/>
      <c r="T100" s="348"/>
      <c r="U100" s="348"/>
      <c r="V100" s="348"/>
      <c r="W100" s="348"/>
      <c r="X100" s="347"/>
      <c r="Y100" s="347"/>
      <c r="AA100" s="340"/>
    </row>
    <row r="101" spans="2:27" ht="15" customHeight="1">
      <c r="B101" s="405"/>
      <c r="C101" s="405"/>
      <c r="D101" s="427"/>
      <c r="E101" s="427">
        <v>4170</v>
      </c>
      <c r="F101" s="404" t="s">
        <v>103</v>
      </c>
      <c r="G101" s="404"/>
      <c r="H101" s="347">
        <v>26414</v>
      </c>
      <c r="I101" s="347"/>
      <c r="J101" s="348">
        <v>28168.5</v>
      </c>
      <c r="K101" s="348">
        <f>(J101/H101)*100</f>
        <v>106.6423108957371</v>
      </c>
      <c r="L101" s="348">
        <f>J101</f>
        <v>28168.5</v>
      </c>
      <c r="M101" s="348">
        <f>J101</f>
        <v>28168.5</v>
      </c>
      <c r="N101" s="348">
        <f>J101</f>
        <v>28168.5</v>
      </c>
      <c r="O101" s="348"/>
      <c r="P101" s="348"/>
      <c r="Q101" s="348"/>
      <c r="R101" s="348"/>
      <c r="S101" s="348"/>
      <c r="T101" s="348"/>
      <c r="U101" s="348"/>
      <c r="V101" s="348"/>
      <c r="W101" s="348"/>
      <c r="X101" s="347"/>
      <c r="Y101" s="347"/>
      <c r="AA101" s="340"/>
    </row>
    <row r="102" spans="2:27" ht="15" customHeight="1">
      <c r="B102" s="405"/>
      <c r="C102" s="405"/>
      <c r="D102" s="427"/>
      <c r="E102" s="427">
        <v>4210</v>
      </c>
      <c r="F102" s="404" t="s">
        <v>104</v>
      </c>
      <c r="G102" s="404"/>
      <c r="H102" s="347">
        <v>119978</v>
      </c>
      <c r="I102" s="347"/>
      <c r="J102" s="348">
        <v>117375.61</v>
      </c>
      <c r="K102" s="348">
        <f>(J102/H102)*100</f>
        <v>97.83094400640118</v>
      </c>
      <c r="L102" s="348">
        <f>J102</f>
        <v>117375.61</v>
      </c>
      <c r="M102" s="348">
        <f>J102</f>
        <v>117375.61</v>
      </c>
      <c r="N102" s="348"/>
      <c r="O102" s="348">
        <f>J102</f>
        <v>117375.61</v>
      </c>
      <c r="P102" s="348"/>
      <c r="Q102" s="348"/>
      <c r="R102" s="348"/>
      <c r="S102" s="348"/>
      <c r="T102" s="348"/>
      <c r="U102" s="348"/>
      <c r="V102" s="348"/>
      <c r="W102" s="348"/>
      <c r="X102" s="347"/>
      <c r="Y102" s="347"/>
      <c r="AA102" s="340"/>
    </row>
    <row r="103" spans="2:27" ht="15" customHeight="1">
      <c r="B103" s="405"/>
      <c r="C103" s="405"/>
      <c r="D103" s="427"/>
      <c r="E103" s="427">
        <v>4220</v>
      </c>
      <c r="F103" s="404" t="s">
        <v>256</v>
      </c>
      <c r="G103" s="404"/>
      <c r="H103" s="347">
        <v>3973</v>
      </c>
      <c r="I103" s="347"/>
      <c r="J103" s="348">
        <v>4893.83</v>
      </c>
      <c r="K103" s="348">
        <f>(J103/H103)*100</f>
        <v>123.17719607349609</v>
      </c>
      <c r="L103" s="348">
        <f>J103</f>
        <v>4893.83</v>
      </c>
      <c r="M103" s="348">
        <f>J103</f>
        <v>4893.83</v>
      </c>
      <c r="N103" s="348"/>
      <c r="O103" s="348">
        <f>J103</f>
        <v>4893.83</v>
      </c>
      <c r="P103" s="348"/>
      <c r="Q103" s="348"/>
      <c r="R103" s="348"/>
      <c r="S103" s="348"/>
      <c r="T103" s="348"/>
      <c r="U103" s="348"/>
      <c r="V103" s="348"/>
      <c r="W103" s="348"/>
      <c r="X103" s="347"/>
      <c r="Y103" s="347"/>
      <c r="AA103" s="340"/>
    </row>
    <row r="104" spans="2:27" ht="15" customHeight="1">
      <c r="B104" s="405"/>
      <c r="C104" s="405"/>
      <c r="D104" s="427"/>
      <c r="E104" s="427">
        <v>4260</v>
      </c>
      <c r="F104" s="404" t="s">
        <v>520</v>
      </c>
      <c r="G104" s="404"/>
      <c r="H104" s="347">
        <v>34513</v>
      </c>
      <c r="I104" s="347"/>
      <c r="J104" s="348">
        <v>33310.25</v>
      </c>
      <c r="K104" s="348">
        <f>(J104/H104)*100</f>
        <v>96.51508127372294</v>
      </c>
      <c r="L104" s="348">
        <f>J104</f>
        <v>33310.25</v>
      </c>
      <c r="M104" s="348">
        <f>J104</f>
        <v>33310.25</v>
      </c>
      <c r="N104" s="348"/>
      <c r="O104" s="348">
        <f>J104</f>
        <v>33310.25</v>
      </c>
      <c r="P104" s="348"/>
      <c r="Q104" s="348"/>
      <c r="R104" s="348"/>
      <c r="S104" s="348"/>
      <c r="T104" s="348"/>
      <c r="U104" s="348"/>
      <c r="V104" s="348"/>
      <c r="W104" s="348"/>
      <c r="X104" s="347"/>
      <c r="Y104" s="347"/>
      <c r="AA104" s="340"/>
    </row>
    <row r="105" spans="2:27" ht="19.5" customHeight="1">
      <c r="B105" s="405"/>
      <c r="C105" s="405"/>
      <c r="D105" s="427"/>
      <c r="E105" s="427">
        <v>4270</v>
      </c>
      <c r="F105" s="404" t="s">
        <v>311</v>
      </c>
      <c r="G105" s="404"/>
      <c r="H105" s="347">
        <v>22514</v>
      </c>
      <c r="I105" s="347"/>
      <c r="J105" s="348">
        <v>24150.89</v>
      </c>
      <c r="K105" s="348">
        <f>(J105/H105)*100</f>
        <v>107.27054277338543</v>
      </c>
      <c r="L105" s="348">
        <f>J105</f>
        <v>24150.89</v>
      </c>
      <c r="M105" s="348">
        <f>J105</f>
        <v>24150.89</v>
      </c>
      <c r="N105" s="348"/>
      <c r="O105" s="348">
        <f>J105</f>
        <v>24150.89</v>
      </c>
      <c r="P105" s="348"/>
      <c r="Q105" s="348"/>
      <c r="R105" s="348"/>
      <c r="S105" s="348"/>
      <c r="T105" s="348"/>
      <c r="U105" s="348"/>
      <c r="V105" s="348"/>
      <c r="W105" s="348"/>
      <c r="X105" s="347"/>
      <c r="Y105" s="347"/>
      <c r="AA105" s="340"/>
    </row>
    <row r="106" spans="2:27" ht="21" customHeight="1">
      <c r="B106" s="405"/>
      <c r="C106" s="405"/>
      <c r="D106" s="427"/>
      <c r="E106" s="427">
        <v>4280</v>
      </c>
      <c r="F106" s="404" t="s">
        <v>533</v>
      </c>
      <c r="G106" s="404"/>
      <c r="H106" s="347">
        <v>4773</v>
      </c>
      <c r="I106" s="347"/>
      <c r="J106" s="348">
        <v>4640</v>
      </c>
      <c r="K106" s="348">
        <f>(J106/H106)*100</f>
        <v>97.21349256232978</v>
      </c>
      <c r="L106" s="348">
        <f>J106</f>
        <v>4640</v>
      </c>
      <c r="M106" s="348">
        <f>J106</f>
        <v>4640</v>
      </c>
      <c r="N106" s="348"/>
      <c r="O106" s="348">
        <f>J106</f>
        <v>4640</v>
      </c>
      <c r="P106" s="348"/>
      <c r="Q106" s="348"/>
      <c r="R106" s="348"/>
      <c r="S106" s="348"/>
      <c r="T106" s="348"/>
      <c r="U106" s="348"/>
      <c r="V106" s="348"/>
      <c r="W106" s="348"/>
      <c r="X106" s="347"/>
      <c r="Y106" s="347"/>
      <c r="AA106" s="340"/>
    </row>
    <row r="107" spans="2:27" ht="15" customHeight="1">
      <c r="B107" s="405"/>
      <c r="C107" s="405"/>
      <c r="D107" s="427"/>
      <c r="E107" s="427">
        <v>4300</v>
      </c>
      <c r="F107" s="404" t="s">
        <v>105</v>
      </c>
      <c r="G107" s="404"/>
      <c r="H107" s="347">
        <v>196232</v>
      </c>
      <c r="I107" s="347"/>
      <c r="J107" s="348">
        <v>184991.19</v>
      </c>
      <c r="K107" s="348">
        <f>(J107/H107)*100</f>
        <v>94.27167332545152</v>
      </c>
      <c r="L107" s="348">
        <f>J107</f>
        <v>184991.19</v>
      </c>
      <c r="M107" s="348">
        <f>J107</f>
        <v>184991.19</v>
      </c>
      <c r="N107" s="348"/>
      <c r="O107" s="348">
        <f>J107</f>
        <v>184991.19</v>
      </c>
      <c r="P107" s="348"/>
      <c r="Q107" s="348"/>
      <c r="R107" s="348"/>
      <c r="S107" s="348"/>
      <c r="T107" s="348"/>
      <c r="U107" s="348"/>
      <c r="V107" s="348"/>
      <c r="W107" s="348"/>
      <c r="X107" s="347"/>
      <c r="Y107" s="347"/>
      <c r="AA107" s="340"/>
    </row>
    <row r="108" spans="2:27" ht="26.25" customHeight="1">
      <c r="B108" s="405"/>
      <c r="C108" s="405"/>
      <c r="D108" s="427"/>
      <c r="E108" s="427">
        <v>4360</v>
      </c>
      <c r="F108" s="404" t="s">
        <v>537</v>
      </c>
      <c r="G108" s="404"/>
      <c r="H108" s="347">
        <v>24311</v>
      </c>
      <c r="I108" s="347"/>
      <c r="J108" s="348">
        <v>22715.35</v>
      </c>
      <c r="K108" s="348">
        <f>(J108/H108)*100</f>
        <v>93.43651022171034</v>
      </c>
      <c r="L108" s="348">
        <f>J108</f>
        <v>22715.35</v>
      </c>
      <c r="M108" s="348">
        <f>J108</f>
        <v>22715.35</v>
      </c>
      <c r="N108" s="348"/>
      <c r="O108" s="348">
        <f>J108</f>
        <v>22715.35</v>
      </c>
      <c r="P108" s="348"/>
      <c r="Q108" s="348"/>
      <c r="R108" s="348"/>
      <c r="S108" s="348"/>
      <c r="T108" s="348"/>
      <c r="U108" s="348"/>
      <c r="V108" s="348"/>
      <c r="W108" s="348"/>
      <c r="X108" s="347"/>
      <c r="Y108" s="347"/>
      <c r="AA108" s="340"/>
    </row>
    <row r="109" spans="2:27" ht="15" customHeight="1">
      <c r="B109" s="405"/>
      <c r="C109" s="405"/>
      <c r="D109" s="427"/>
      <c r="E109" s="427">
        <v>4410</v>
      </c>
      <c r="F109" s="404" t="s">
        <v>110</v>
      </c>
      <c r="G109" s="404"/>
      <c r="H109" s="347">
        <v>35349</v>
      </c>
      <c r="I109" s="347"/>
      <c r="J109" s="348">
        <v>33134.29</v>
      </c>
      <c r="K109" s="348">
        <f>(J109/H109)*100</f>
        <v>93.7347308268975</v>
      </c>
      <c r="L109" s="348">
        <f>J109</f>
        <v>33134.29</v>
      </c>
      <c r="M109" s="348">
        <f>J109</f>
        <v>33134.29</v>
      </c>
      <c r="N109" s="348"/>
      <c r="O109" s="348">
        <f>J109</f>
        <v>33134.29</v>
      </c>
      <c r="P109" s="348"/>
      <c r="Q109" s="348"/>
      <c r="R109" s="348"/>
      <c r="S109" s="348"/>
      <c r="T109" s="348"/>
      <c r="U109" s="348"/>
      <c r="V109" s="348"/>
      <c r="W109" s="348"/>
      <c r="X109" s="347"/>
      <c r="Y109" s="347"/>
      <c r="AA109" s="340"/>
    </row>
    <row r="110" spans="2:27" ht="15" customHeight="1">
      <c r="B110" s="405"/>
      <c r="C110" s="405"/>
      <c r="D110" s="427"/>
      <c r="E110" s="427">
        <v>4420</v>
      </c>
      <c r="F110" s="404" t="s">
        <v>560</v>
      </c>
      <c r="G110" s="404"/>
      <c r="H110" s="347">
        <v>1205</v>
      </c>
      <c r="I110" s="347"/>
      <c r="J110" s="348">
        <v>150.44</v>
      </c>
      <c r="K110" s="348">
        <f>(J110/H110)*100</f>
        <v>12.484647302904564</v>
      </c>
      <c r="L110" s="348">
        <f>J110</f>
        <v>150.44</v>
      </c>
      <c r="M110" s="348">
        <f>J110</f>
        <v>150.44</v>
      </c>
      <c r="N110" s="348"/>
      <c r="O110" s="348">
        <f>J110</f>
        <v>150.44</v>
      </c>
      <c r="P110" s="348"/>
      <c r="Q110" s="348"/>
      <c r="R110" s="348"/>
      <c r="S110" s="348"/>
      <c r="T110" s="348"/>
      <c r="U110" s="348"/>
      <c r="V110" s="348"/>
      <c r="W110" s="348"/>
      <c r="X110" s="347"/>
      <c r="Y110" s="347"/>
      <c r="AA110" s="340"/>
    </row>
    <row r="111" spans="2:27" ht="15" customHeight="1">
      <c r="B111" s="405"/>
      <c r="C111" s="405"/>
      <c r="D111" s="427"/>
      <c r="E111" s="427">
        <v>4430</v>
      </c>
      <c r="F111" s="404" t="s">
        <v>106</v>
      </c>
      <c r="G111" s="404"/>
      <c r="H111" s="347">
        <v>14392</v>
      </c>
      <c r="I111" s="347"/>
      <c r="J111" s="348">
        <v>20458.71</v>
      </c>
      <c r="K111" s="348">
        <f>(J111/H111)*100</f>
        <v>142.15334908282378</v>
      </c>
      <c r="L111" s="348">
        <f>J111</f>
        <v>20458.71</v>
      </c>
      <c r="M111" s="348">
        <f>J111</f>
        <v>20458.71</v>
      </c>
      <c r="N111" s="348"/>
      <c r="O111" s="348">
        <f>J111</f>
        <v>20458.71</v>
      </c>
      <c r="P111" s="348"/>
      <c r="Q111" s="348"/>
      <c r="R111" s="348"/>
      <c r="S111" s="348"/>
      <c r="T111" s="348"/>
      <c r="U111" s="348"/>
      <c r="V111" s="348"/>
      <c r="W111" s="348"/>
      <c r="X111" s="347"/>
      <c r="Y111" s="347"/>
      <c r="AA111" s="340"/>
    </row>
    <row r="112" spans="2:27" ht="19.5" customHeight="1">
      <c r="B112" s="405"/>
      <c r="C112" s="405"/>
      <c r="D112" s="427"/>
      <c r="E112" s="427">
        <v>4440</v>
      </c>
      <c r="F112" s="404" t="s">
        <v>111</v>
      </c>
      <c r="G112" s="404"/>
      <c r="H112" s="347">
        <v>56046</v>
      </c>
      <c r="I112" s="347"/>
      <c r="J112" s="348">
        <v>55272.94</v>
      </c>
      <c r="K112" s="348">
        <f>(J112/H112)*100</f>
        <v>98.62066873639512</v>
      </c>
      <c r="L112" s="348">
        <f>J112</f>
        <v>55272.94</v>
      </c>
      <c r="M112" s="348">
        <f>J112</f>
        <v>55272.94</v>
      </c>
      <c r="N112" s="348"/>
      <c r="O112" s="348">
        <f>J112</f>
        <v>55272.94</v>
      </c>
      <c r="P112" s="348"/>
      <c r="Q112" s="348"/>
      <c r="R112" s="348"/>
      <c r="S112" s="348"/>
      <c r="T112" s="348"/>
      <c r="U112" s="348"/>
      <c r="V112" s="348"/>
      <c r="W112" s="348"/>
      <c r="X112" s="347"/>
      <c r="Y112" s="347"/>
      <c r="AA112" s="340"/>
    </row>
    <row r="113" spans="2:27" ht="15" customHeight="1">
      <c r="B113" s="405"/>
      <c r="C113" s="405"/>
      <c r="D113" s="427"/>
      <c r="E113" s="427">
        <v>4510</v>
      </c>
      <c r="F113" s="404" t="s">
        <v>567</v>
      </c>
      <c r="G113" s="404"/>
      <c r="H113" s="347">
        <v>100</v>
      </c>
      <c r="I113" s="347"/>
      <c r="J113" s="348">
        <v>25.2</v>
      </c>
      <c r="K113" s="348">
        <f>(J113/H113)*100</f>
        <v>25.2</v>
      </c>
      <c r="L113" s="348">
        <f>J113</f>
        <v>25.2</v>
      </c>
      <c r="M113" s="348">
        <f>J113</f>
        <v>25.2</v>
      </c>
      <c r="N113" s="348"/>
      <c r="O113" s="348">
        <f>J113</f>
        <v>25.2</v>
      </c>
      <c r="P113" s="348"/>
      <c r="Q113" s="348"/>
      <c r="R113" s="348"/>
      <c r="S113" s="348"/>
      <c r="T113" s="348"/>
      <c r="U113" s="348"/>
      <c r="V113" s="348"/>
      <c r="W113" s="348"/>
      <c r="X113" s="347"/>
      <c r="Y113" s="347"/>
      <c r="AA113" s="340"/>
    </row>
    <row r="114" spans="2:27" ht="19.5" customHeight="1">
      <c r="B114" s="405"/>
      <c r="C114" s="405"/>
      <c r="D114" s="427"/>
      <c r="E114" s="427">
        <v>4700</v>
      </c>
      <c r="F114" s="404" t="s">
        <v>529</v>
      </c>
      <c r="G114" s="404"/>
      <c r="H114" s="347">
        <v>40568.8</v>
      </c>
      <c r="I114" s="347"/>
      <c r="J114" s="348">
        <v>40490.14</v>
      </c>
      <c r="K114" s="348">
        <f>(J114/H114)*100</f>
        <v>99.80610715623828</v>
      </c>
      <c r="L114" s="348">
        <f>J114</f>
        <v>40490.14</v>
      </c>
      <c r="M114" s="348">
        <f>J114</f>
        <v>40490.14</v>
      </c>
      <c r="N114" s="348"/>
      <c r="O114" s="348">
        <f>J114</f>
        <v>40490.14</v>
      </c>
      <c r="P114" s="348"/>
      <c r="Q114" s="348"/>
      <c r="R114" s="348"/>
      <c r="S114" s="348"/>
      <c r="T114" s="348"/>
      <c r="U114" s="348"/>
      <c r="V114" s="348"/>
      <c r="W114" s="348"/>
      <c r="X114" s="347"/>
      <c r="Y114" s="347"/>
      <c r="AA114" s="340"/>
    </row>
    <row r="115" spans="2:27" ht="19.5" customHeight="1">
      <c r="B115" s="411"/>
      <c r="C115" s="411"/>
      <c r="D115" s="430">
        <v>75075</v>
      </c>
      <c r="E115" s="430"/>
      <c r="F115" s="410" t="s">
        <v>33</v>
      </c>
      <c r="G115" s="410"/>
      <c r="H115" s="353">
        <f>SUM(H116:I124)</f>
        <v>174900</v>
      </c>
      <c r="I115" s="353"/>
      <c r="J115" s="354">
        <f>SUM(J116:J124)</f>
        <v>174316.37000000002</v>
      </c>
      <c r="K115" s="348">
        <f>(J115/H115)*100</f>
        <v>99.66630646083478</v>
      </c>
      <c r="L115" s="354">
        <f>SUM(L116:L124)</f>
        <v>174316.37000000002</v>
      </c>
      <c r="M115" s="354">
        <f>SUM(M116:M124)</f>
        <v>171316.37000000002</v>
      </c>
      <c r="N115" s="354">
        <f>SUM(N116:N124)</f>
        <v>78500</v>
      </c>
      <c r="O115" s="354">
        <f>SUM(O116:O124)</f>
        <v>92816.37</v>
      </c>
      <c r="P115" s="354">
        <f>SUM(P116:P124)</f>
        <v>3000</v>
      </c>
      <c r="Q115" s="354"/>
      <c r="R115" s="354"/>
      <c r="S115" s="354"/>
      <c r="T115" s="354"/>
      <c r="U115" s="354"/>
      <c r="V115" s="354"/>
      <c r="W115" s="354"/>
      <c r="X115" s="353"/>
      <c r="Y115" s="353"/>
      <c r="AA115" s="340"/>
    </row>
    <row r="116" spans="2:27" ht="51.75" customHeight="1">
      <c r="B116" s="405"/>
      <c r="C116" s="405"/>
      <c r="D116" s="427"/>
      <c r="E116" s="427">
        <v>2710</v>
      </c>
      <c r="F116" s="404" t="s">
        <v>566</v>
      </c>
      <c r="G116" s="404"/>
      <c r="H116" s="347">
        <v>3000</v>
      </c>
      <c r="I116" s="347"/>
      <c r="J116" s="348">
        <v>3000</v>
      </c>
      <c r="K116" s="348">
        <f>(J116/H116)*100</f>
        <v>100</v>
      </c>
      <c r="L116" s="348">
        <f>J116</f>
        <v>3000</v>
      </c>
      <c r="M116" s="348"/>
      <c r="N116" s="348"/>
      <c r="O116" s="348"/>
      <c r="P116" s="348">
        <f>J116</f>
        <v>3000</v>
      </c>
      <c r="Q116" s="348"/>
      <c r="R116" s="348"/>
      <c r="S116" s="348"/>
      <c r="T116" s="348"/>
      <c r="U116" s="348"/>
      <c r="V116" s="348"/>
      <c r="W116" s="348"/>
      <c r="X116" s="347"/>
      <c r="Y116" s="347"/>
      <c r="AA116" s="340"/>
    </row>
    <row r="117" spans="2:27" ht="15" customHeight="1">
      <c r="B117" s="405"/>
      <c r="C117" s="405"/>
      <c r="D117" s="427"/>
      <c r="E117" s="427">
        <v>4090</v>
      </c>
      <c r="F117" s="404" t="s">
        <v>565</v>
      </c>
      <c r="G117" s="404"/>
      <c r="H117" s="347">
        <v>66900</v>
      </c>
      <c r="I117" s="347"/>
      <c r="J117" s="348">
        <v>66900</v>
      </c>
      <c r="K117" s="348">
        <f>(J117/H117)*100</f>
        <v>100</v>
      </c>
      <c r="L117" s="348">
        <f>J117</f>
        <v>66900</v>
      </c>
      <c r="M117" s="348">
        <f>J117</f>
        <v>66900</v>
      </c>
      <c r="N117" s="348">
        <f>J117</f>
        <v>66900</v>
      </c>
      <c r="O117" s="348"/>
      <c r="P117" s="348"/>
      <c r="Q117" s="348"/>
      <c r="R117" s="348"/>
      <c r="S117" s="348"/>
      <c r="T117" s="348"/>
      <c r="U117" s="348"/>
      <c r="V117" s="348"/>
      <c r="W117" s="348"/>
      <c r="X117" s="347"/>
      <c r="Y117" s="347"/>
      <c r="AA117" s="340"/>
    </row>
    <row r="118" spans="2:27" ht="15" customHeight="1">
      <c r="B118" s="405"/>
      <c r="C118" s="405"/>
      <c r="D118" s="427"/>
      <c r="E118" s="427">
        <v>4170</v>
      </c>
      <c r="F118" s="404" t="s">
        <v>103</v>
      </c>
      <c r="G118" s="404"/>
      <c r="H118" s="347">
        <v>11600</v>
      </c>
      <c r="I118" s="347"/>
      <c r="J118" s="348">
        <v>11600</v>
      </c>
      <c r="K118" s="348">
        <f>(J118/H118)*100</f>
        <v>100</v>
      </c>
      <c r="L118" s="348">
        <f>J118</f>
        <v>11600</v>
      </c>
      <c r="M118" s="348">
        <f>J118</f>
        <v>11600</v>
      </c>
      <c r="N118" s="348">
        <f>J118</f>
        <v>11600</v>
      </c>
      <c r="O118" s="348"/>
      <c r="P118" s="348"/>
      <c r="Q118" s="348"/>
      <c r="R118" s="348"/>
      <c r="S118" s="348"/>
      <c r="T118" s="348"/>
      <c r="U118" s="348"/>
      <c r="V118" s="348"/>
      <c r="W118" s="348"/>
      <c r="X118" s="347"/>
      <c r="Y118" s="347"/>
      <c r="AA118" s="340"/>
    </row>
    <row r="119" spans="2:27" ht="15" customHeight="1">
      <c r="B119" s="405"/>
      <c r="C119" s="405"/>
      <c r="D119" s="427"/>
      <c r="E119" s="427">
        <v>4210</v>
      </c>
      <c r="F119" s="404" t="s">
        <v>104</v>
      </c>
      <c r="G119" s="404"/>
      <c r="H119" s="347">
        <v>15589</v>
      </c>
      <c r="I119" s="347"/>
      <c r="J119" s="348">
        <v>15008.05</v>
      </c>
      <c r="K119" s="348">
        <f>(J119/H119)*100</f>
        <v>96.27333376098531</v>
      </c>
      <c r="L119" s="348">
        <f>J119</f>
        <v>15008.05</v>
      </c>
      <c r="M119" s="348">
        <f>J119</f>
        <v>15008.05</v>
      </c>
      <c r="N119" s="348"/>
      <c r="O119" s="348">
        <f>J119</f>
        <v>15008.05</v>
      </c>
      <c r="P119" s="348"/>
      <c r="Q119" s="348"/>
      <c r="R119" s="348"/>
      <c r="S119" s="348"/>
      <c r="T119" s="348"/>
      <c r="U119" s="348"/>
      <c r="V119" s="348"/>
      <c r="W119" s="348"/>
      <c r="X119" s="347"/>
      <c r="Y119" s="347"/>
      <c r="AA119" s="340"/>
    </row>
    <row r="120" spans="2:27" ht="15" customHeight="1">
      <c r="B120" s="405"/>
      <c r="C120" s="405"/>
      <c r="D120" s="427"/>
      <c r="E120" s="427">
        <v>4220</v>
      </c>
      <c r="F120" s="404" t="s">
        <v>256</v>
      </c>
      <c r="G120" s="404"/>
      <c r="H120" s="347">
        <v>7032</v>
      </c>
      <c r="I120" s="347"/>
      <c r="J120" s="348">
        <v>7031.08</v>
      </c>
      <c r="K120" s="348">
        <f>(J120/H120)*100</f>
        <v>99.98691695108077</v>
      </c>
      <c r="L120" s="348">
        <f>J120</f>
        <v>7031.08</v>
      </c>
      <c r="M120" s="348">
        <f>J120</f>
        <v>7031.08</v>
      </c>
      <c r="N120" s="348"/>
      <c r="O120" s="348">
        <f>J120</f>
        <v>7031.08</v>
      </c>
      <c r="P120" s="348"/>
      <c r="Q120" s="348"/>
      <c r="R120" s="348"/>
      <c r="S120" s="348"/>
      <c r="T120" s="348"/>
      <c r="U120" s="348"/>
      <c r="V120" s="348"/>
      <c r="W120" s="348"/>
      <c r="X120" s="347"/>
      <c r="Y120" s="347"/>
      <c r="AA120" s="340"/>
    </row>
    <row r="121" spans="2:27" ht="15" customHeight="1">
      <c r="B121" s="405"/>
      <c r="C121" s="405"/>
      <c r="D121" s="427"/>
      <c r="E121" s="427">
        <v>4260</v>
      </c>
      <c r="F121" s="404" t="s">
        <v>520</v>
      </c>
      <c r="G121" s="404"/>
      <c r="H121" s="347">
        <v>3294</v>
      </c>
      <c r="I121" s="347"/>
      <c r="J121" s="348">
        <v>3293.36</v>
      </c>
      <c r="K121" s="348">
        <f>(J121/H121)*100</f>
        <v>99.9805707346691</v>
      </c>
      <c r="L121" s="348">
        <f>J121</f>
        <v>3293.36</v>
      </c>
      <c r="M121" s="348">
        <f>J121</f>
        <v>3293.36</v>
      </c>
      <c r="N121" s="348"/>
      <c r="O121" s="348">
        <f>J121</f>
        <v>3293.36</v>
      </c>
      <c r="P121" s="348"/>
      <c r="Q121" s="348"/>
      <c r="R121" s="348"/>
      <c r="S121" s="348"/>
      <c r="T121" s="348"/>
      <c r="U121" s="348"/>
      <c r="V121" s="348"/>
      <c r="W121" s="348"/>
      <c r="X121" s="347"/>
      <c r="Y121" s="347"/>
      <c r="AA121" s="340"/>
    </row>
    <row r="122" spans="2:27" ht="15" customHeight="1">
      <c r="B122" s="405"/>
      <c r="C122" s="405"/>
      <c r="D122" s="427"/>
      <c r="E122" s="427">
        <v>4280</v>
      </c>
      <c r="F122" s="404" t="s">
        <v>533</v>
      </c>
      <c r="G122" s="404"/>
      <c r="H122" s="347">
        <v>3120</v>
      </c>
      <c r="I122" s="347"/>
      <c r="J122" s="348">
        <v>3120</v>
      </c>
      <c r="K122" s="348">
        <f>(J122/H122)*100</f>
        <v>100</v>
      </c>
      <c r="L122" s="348">
        <f>J122</f>
        <v>3120</v>
      </c>
      <c r="M122" s="348">
        <f>J122</f>
        <v>3120</v>
      </c>
      <c r="N122" s="348"/>
      <c r="O122" s="348">
        <f>J122</f>
        <v>3120</v>
      </c>
      <c r="P122" s="348"/>
      <c r="Q122" s="348"/>
      <c r="R122" s="348"/>
      <c r="S122" s="348"/>
      <c r="T122" s="348"/>
      <c r="U122" s="348"/>
      <c r="V122" s="348"/>
      <c r="W122" s="348"/>
      <c r="X122" s="347"/>
      <c r="Y122" s="347"/>
      <c r="AA122" s="340"/>
    </row>
    <row r="123" spans="2:27" ht="15" customHeight="1">
      <c r="B123" s="405"/>
      <c r="C123" s="405"/>
      <c r="D123" s="427"/>
      <c r="E123" s="427">
        <v>4300</v>
      </c>
      <c r="F123" s="404" t="s">
        <v>105</v>
      </c>
      <c r="G123" s="404"/>
      <c r="H123" s="347">
        <v>63907</v>
      </c>
      <c r="I123" s="347"/>
      <c r="J123" s="348">
        <v>63906.53</v>
      </c>
      <c r="K123" s="348">
        <f>(J123/H123)*100</f>
        <v>99.99926455630839</v>
      </c>
      <c r="L123" s="348">
        <f>J123</f>
        <v>63906.53</v>
      </c>
      <c r="M123" s="348">
        <f>J123</f>
        <v>63906.53</v>
      </c>
      <c r="N123" s="348"/>
      <c r="O123" s="348">
        <f>J123</f>
        <v>63906.53</v>
      </c>
      <c r="P123" s="348"/>
      <c r="Q123" s="348"/>
      <c r="R123" s="348"/>
      <c r="S123" s="348"/>
      <c r="T123" s="348"/>
      <c r="U123" s="348"/>
      <c r="V123" s="348"/>
      <c r="W123" s="348"/>
      <c r="X123" s="347"/>
      <c r="Y123" s="347"/>
      <c r="AA123" s="340"/>
    </row>
    <row r="124" spans="2:27" ht="15" customHeight="1">
      <c r="B124" s="405"/>
      <c r="C124" s="405"/>
      <c r="D124" s="427"/>
      <c r="E124" s="427">
        <v>4430</v>
      </c>
      <c r="F124" s="404" t="s">
        <v>106</v>
      </c>
      <c r="G124" s="404"/>
      <c r="H124" s="347">
        <v>458</v>
      </c>
      <c r="I124" s="347"/>
      <c r="J124" s="348">
        <v>457.35</v>
      </c>
      <c r="K124" s="348">
        <f>(J124/H124)*100</f>
        <v>99.8580786026201</v>
      </c>
      <c r="L124" s="348">
        <f>J124</f>
        <v>457.35</v>
      </c>
      <c r="M124" s="348">
        <f>J124</f>
        <v>457.35</v>
      </c>
      <c r="N124" s="348"/>
      <c r="O124" s="348">
        <f>J124</f>
        <v>457.35</v>
      </c>
      <c r="P124" s="348"/>
      <c r="Q124" s="348"/>
      <c r="R124" s="348"/>
      <c r="S124" s="348"/>
      <c r="T124" s="348"/>
      <c r="U124" s="348"/>
      <c r="V124" s="348"/>
      <c r="W124" s="348"/>
      <c r="X124" s="347"/>
      <c r="Y124" s="347"/>
      <c r="AA124" s="340"/>
    </row>
    <row r="125" spans="2:27" ht="19.5" customHeight="1">
      <c r="B125" s="411"/>
      <c r="C125" s="411"/>
      <c r="D125" s="430">
        <v>75085</v>
      </c>
      <c r="E125" s="430"/>
      <c r="F125" s="410" t="s">
        <v>240</v>
      </c>
      <c r="G125" s="410"/>
      <c r="H125" s="353">
        <f>SUM(H126:I134)+SUM(H139:I143)</f>
        <v>323601.73</v>
      </c>
      <c r="I125" s="353"/>
      <c r="J125" s="354">
        <f>SUM(J126:J134)+SUM(J139:J143)</f>
        <v>319250.42000000004</v>
      </c>
      <c r="K125" s="354">
        <f>(J125/H125)*100</f>
        <v>98.65535020470999</v>
      </c>
      <c r="L125" s="354">
        <f>SUM(L126:L134)+SUM(L139:L143)</f>
        <v>319250.42000000004</v>
      </c>
      <c r="M125" s="354">
        <f>SUM(M126:M134)+SUM(M139:M143)</f>
        <v>319096.71</v>
      </c>
      <c r="N125" s="354">
        <f>SUM(N126:N134)+SUM(N139:N143)</f>
        <v>253431.62</v>
      </c>
      <c r="O125" s="354">
        <f>SUM(O126:O134)+SUM(O139:O143)</f>
        <v>65665.09</v>
      </c>
      <c r="P125" s="354"/>
      <c r="Q125" s="354">
        <f>SUM(Q126:Q134)+SUM(Q139:Q143)</f>
        <v>153.71</v>
      </c>
      <c r="R125" s="354"/>
      <c r="S125" s="354"/>
      <c r="T125" s="354"/>
      <c r="U125" s="354"/>
      <c r="V125" s="354"/>
      <c r="W125" s="354"/>
      <c r="X125" s="353"/>
      <c r="Y125" s="353"/>
      <c r="AA125" s="340"/>
    </row>
    <row r="126" spans="2:27" ht="21" customHeight="1">
      <c r="B126" s="405"/>
      <c r="C126" s="405"/>
      <c r="D126" s="427"/>
      <c r="E126" s="427">
        <v>3020</v>
      </c>
      <c r="F126" s="404" t="s">
        <v>202</v>
      </c>
      <c r="G126" s="404"/>
      <c r="H126" s="347">
        <v>494</v>
      </c>
      <c r="I126" s="347"/>
      <c r="J126" s="348">
        <v>153.71</v>
      </c>
      <c r="K126" s="348">
        <f>(J126/H126)*100</f>
        <v>31.115384615384617</v>
      </c>
      <c r="L126" s="348">
        <f>J126</f>
        <v>153.71</v>
      </c>
      <c r="M126" s="348"/>
      <c r="N126" s="348"/>
      <c r="O126" s="348"/>
      <c r="P126" s="348"/>
      <c r="Q126" s="348">
        <f>J126</f>
        <v>153.71</v>
      </c>
      <c r="R126" s="348"/>
      <c r="S126" s="348"/>
      <c r="T126" s="348"/>
      <c r="U126" s="348"/>
      <c r="V126" s="348"/>
      <c r="W126" s="348"/>
      <c r="X126" s="347"/>
      <c r="Y126" s="347"/>
      <c r="AA126" s="340"/>
    </row>
    <row r="127" spans="2:27" ht="15" customHeight="1">
      <c r="B127" s="405"/>
      <c r="C127" s="405"/>
      <c r="D127" s="427"/>
      <c r="E127" s="427">
        <v>4010</v>
      </c>
      <c r="F127" s="404" t="s">
        <v>107</v>
      </c>
      <c r="G127" s="404"/>
      <c r="H127" s="347">
        <v>201596</v>
      </c>
      <c r="I127" s="347"/>
      <c r="J127" s="348">
        <v>201462.89</v>
      </c>
      <c r="K127" s="348">
        <f>(J127/H127)*100</f>
        <v>99.93397190420445</v>
      </c>
      <c r="L127" s="348">
        <f>J127</f>
        <v>201462.89</v>
      </c>
      <c r="M127" s="348">
        <f>J127</f>
        <v>201462.89</v>
      </c>
      <c r="N127" s="348">
        <f>J127</f>
        <v>201462.89</v>
      </c>
      <c r="O127" s="348"/>
      <c r="P127" s="348"/>
      <c r="Q127" s="348"/>
      <c r="R127" s="348"/>
      <c r="S127" s="348"/>
      <c r="T127" s="348"/>
      <c r="U127" s="348"/>
      <c r="V127" s="348"/>
      <c r="W127" s="348"/>
      <c r="X127" s="347"/>
      <c r="Y127" s="347"/>
      <c r="AA127" s="340"/>
    </row>
    <row r="128" spans="2:27" ht="15" customHeight="1">
      <c r="B128" s="405"/>
      <c r="C128" s="405"/>
      <c r="D128" s="427"/>
      <c r="E128" s="427">
        <v>4040</v>
      </c>
      <c r="F128" s="404" t="s">
        <v>109</v>
      </c>
      <c r="G128" s="404"/>
      <c r="H128" s="347">
        <v>14061.12</v>
      </c>
      <c r="I128" s="347"/>
      <c r="J128" s="348">
        <v>14061.12</v>
      </c>
      <c r="K128" s="348">
        <f>(J128/H128)*100</f>
        <v>100</v>
      </c>
      <c r="L128" s="348">
        <f>J128</f>
        <v>14061.12</v>
      </c>
      <c r="M128" s="348">
        <f>J128</f>
        <v>14061.12</v>
      </c>
      <c r="N128" s="348">
        <f>J128</f>
        <v>14061.12</v>
      </c>
      <c r="O128" s="348"/>
      <c r="P128" s="348"/>
      <c r="Q128" s="348"/>
      <c r="R128" s="348"/>
      <c r="S128" s="348"/>
      <c r="T128" s="348"/>
      <c r="U128" s="348"/>
      <c r="V128" s="348"/>
      <c r="W128" s="348"/>
      <c r="X128" s="347"/>
      <c r="Y128" s="347"/>
      <c r="AA128" s="340"/>
    </row>
    <row r="129" spans="2:27" ht="15" customHeight="1">
      <c r="B129" s="405"/>
      <c r="C129" s="405"/>
      <c r="D129" s="427"/>
      <c r="E129" s="427">
        <v>4110</v>
      </c>
      <c r="F129" s="404" t="s">
        <v>102</v>
      </c>
      <c r="G129" s="404"/>
      <c r="H129" s="347">
        <v>34867.59</v>
      </c>
      <c r="I129" s="347"/>
      <c r="J129" s="348">
        <v>34867.59</v>
      </c>
      <c r="K129" s="348">
        <f>(J129/H129)*100</f>
        <v>100</v>
      </c>
      <c r="L129" s="348">
        <f>J129</f>
        <v>34867.59</v>
      </c>
      <c r="M129" s="348">
        <f>J129</f>
        <v>34867.59</v>
      </c>
      <c r="N129" s="348">
        <f>J129</f>
        <v>34867.59</v>
      </c>
      <c r="O129" s="348"/>
      <c r="P129" s="348"/>
      <c r="Q129" s="348"/>
      <c r="R129" s="348"/>
      <c r="S129" s="348"/>
      <c r="T129" s="348"/>
      <c r="U129" s="348"/>
      <c r="V129" s="348"/>
      <c r="W129" s="348"/>
      <c r="X129" s="347"/>
      <c r="Y129" s="347"/>
      <c r="AA129" s="340"/>
    </row>
    <row r="130" spans="2:27" ht="27.75" customHeight="1">
      <c r="B130" s="405"/>
      <c r="C130" s="405"/>
      <c r="D130" s="427"/>
      <c r="E130" s="427">
        <v>4120</v>
      </c>
      <c r="F130" s="404" t="s">
        <v>451</v>
      </c>
      <c r="G130" s="404"/>
      <c r="H130" s="347">
        <v>3040.02</v>
      </c>
      <c r="I130" s="347"/>
      <c r="J130" s="348">
        <v>3040.02</v>
      </c>
      <c r="K130" s="348">
        <f>(J130/H130)*100</f>
        <v>100</v>
      </c>
      <c r="L130" s="348">
        <f>J130</f>
        <v>3040.02</v>
      </c>
      <c r="M130" s="348">
        <f>J130</f>
        <v>3040.02</v>
      </c>
      <c r="N130" s="348">
        <f>J130</f>
        <v>3040.02</v>
      </c>
      <c r="O130" s="348"/>
      <c r="P130" s="348"/>
      <c r="Q130" s="348"/>
      <c r="R130" s="348"/>
      <c r="S130" s="348"/>
      <c r="T130" s="348"/>
      <c r="U130" s="348"/>
      <c r="V130" s="348"/>
      <c r="W130" s="348"/>
      <c r="X130" s="347"/>
      <c r="Y130" s="347"/>
      <c r="AA130" s="340"/>
    </row>
    <row r="131" spans="2:27" ht="15" customHeight="1">
      <c r="B131" s="405"/>
      <c r="C131" s="405"/>
      <c r="D131" s="427"/>
      <c r="E131" s="427">
        <v>4210</v>
      </c>
      <c r="F131" s="404" t="s">
        <v>104</v>
      </c>
      <c r="G131" s="404"/>
      <c r="H131" s="347">
        <v>6469</v>
      </c>
      <c r="I131" s="347"/>
      <c r="J131" s="348">
        <v>5788.76</v>
      </c>
      <c r="K131" s="348">
        <f>(J131/H131)*100</f>
        <v>89.48461895192456</v>
      </c>
      <c r="L131" s="348">
        <f>J131</f>
        <v>5788.76</v>
      </c>
      <c r="M131" s="348">
        <f>J131</f>
        <v>5788.76</v>
      </c>
      <c r="N131" s="348"/>
      <c r="O131" s="348">
        <f>J131</f>
        <v>5788.76</v>
      </c>
      <c r="P131" s="348"/>
      <c r="Q131" s="348"/>
      <c r="R131" s="348"/>
      <c r="S131" s="348"/>
      <c r="T131" s="348"/>
      <c r="U131" s="348"/>
      <c r="V131" s="348"/>
      <c r="W131" s="348"/>
      <c r="X131" s="347"/>
      <c r="Y131" s="347"/>
      <c r="AA131" s="340"/>
    </row>
    <row r="132" spans="2:27" ht="15" customHeight="1">
      <c r="B132" s="422"/>
      <c r="C132" s="421"/>
      <c r="D132" s="427"/>
      <c r="E132" s="427">
        <v>4270</v>
      </c>
      <c r="F132" s="413" t="s">
        <v>311</v>
      </c>
      <c r="G132" s="412"/>
      <c r="H132" s="359">
        <v>43</v>
      </c>
      <c r="I132" s="358"/>
      <c r="J132" s="348">
        <v>0</v>
      </c>
      <c r="K132" s="348">
        <f>(J132/H132)*100</f>
        <v>0</v>
      </c>
      <c r="L132" s="348">
        <f>J132</f>
        <v>0</v>
      </c>
      <c r="M132" s="348">
        <f>J132</f>
        <v>0</v>
      </c>
      <c r="N132" s="348"/>
      <c r="O132" s="348">
        <f>O132</f>
        <v>0</v>
      </c>
      <c r="P132" s="348"/>
      <c r="Q132" s="348"/>
      <c r="R132" s="348"/>
      <c r="S132" s="348"/>
      <c r="T132" s="348"/>
      <c r="U132" s="348"/>
      <c r="V132" s="348"/>
      <c r="W132" s="348"/>
      <c r="X132" s="359"/>
      <c r="Y132" s="358"/>
      <c r="AA132" s="340"/>
    </row>
    <row r="133" spans="2:27" ht="15" customHeight="1">
      <c r="B133" s="422"/>
      <c r="C133" s="421"/>
      <c r="D133" s="427"/>
      <c r="E133" s="427">
        <v>4280</v>
      </c>
      <c r="F133" s="413" t="s">
        <v>533</v>
      </c>
      <c r="G133" s="412"/>
      <c r="H133" s="359">
        <v>250</v>
      </c>
      <c r="I133" s="358"/>
      <c r="J133" s="348">
        <v>250</v>
      </c>
      <c r="K133" s="348">
        <f>(J133/H133)*100</f>
        <v>100</v>
      </c>
      <c r="L133" s="348">
        <f>J133</f>
        <v>250</v>
      </c>
      <c r="M133" s="348">
        <f>J133</f>
        <v>250</v>
      </c>
      <c r="N133" s="348"/>
      <c r="O133" s="348">
        <f>J133</f>
        <v>250</v>
      </c>
      <c r="P133" s="348"/>
      <c r="Q133" s="348"/>
      <c r="R133" s="348"/>
      <c r="S133" s="348"/>
      <c r="T133" s="348"/>
      <c r="U133" s="348"/>
      <c r="V133" s="348"/>
      <c r="W133" s="348"/>
      <c r="X133" s="359"/>
      <c r="Y133" s="358"/>
      <c r="AA133" s="340"/>
    </row>
    <row r="134" spans="2:27" ht="15" customHeight="1">
      <c r="B134" s="422"/>
      <c r="C134" s="421"/>
      <c r="D134" s="427"/>
      <c r="E134" s="427">
        <v>4300</v>
      </c>
      <c r="F134" s="413" t="s">
        <v>105</v>
      </c>
      <c r="G134" s="412"/>
      <c r="H134" s="359">
        <v>49537</v>
      </c>
      <c r="I134" s="358"/>
      <c r="J134" s="348">
        <v>48911.99</v>
      </c>
      <c r="K134" s="348">
        <f>(J134/H134)*100</f>
        <v>98.73829662676383</v>
      </c>
      <c r="L134" s="348">
        <f>J134</f>
        <v>48911.99</v>
      </c>
      <c r="M134" s="348">
        <f>J134</f>
        <v>48911.99</v>
      </c>
      <c r="N134" s="348"/>
      <c r="O134" s="348">
        <f>J134</f>
        <v>48911.99</v>
      </c>
      <c r="P134" s="348"/>
      <c r="Q134" s="348"/>
      <c r="R134" s="348"/>
      <c r="S134" s="348"/>
      <c r="T134" s="348"/>
      <c r="U134" s="348"/>
      <c r="V134" s="348"/>
      <c r="W134" s="348"/>
      <c r="X134" s="359"/>
      <c r="Y134" s="358"/>
      <c r="AA134" s="340"/>
    </row>
    <row r="135" spans="1:27" ht="15" customHeight="1" hidden="1">
      <c r="A135" s="341"/>
      <c r="B135" s="341"/>
      <c r="C135" s="429"/>
      <c r="D135" s="429"/>
      <c r="E135" s="429"/>
      <c r="F135" s="429"/>
      <c r="G135" s="428"/>
      <c r="H135" s="428"/>
      <c r="I135" s="341"/>
      <c r="J135" s="341"/>
      <c r="K135" s="341"/>
      <c r="L135" s="341"/>
      <c r="M135" s="341"/>
      <c r="N135" s="341"/>
      <c r="O135" s="341"/>
      <c r="P135" s="341"/>
      <c r="Q135" s="341"/>
      <c r="R135" s="341"/>
      <c r="S135" s="341"/>
      <c r="T135" s="341"/>
      <c r="U135" s="341"/>
      <c r="V135" s="341"/>
      <c r="W135" s="341"/>
      <c r="X135" s="341"/>
      <c r="Y135" s="341"/>
      <c r="Z135" s="341"/>
      <c r="AA135" s="340"/>
    </row>
    <row r="136" spans="2:27" ht="15" customHeight="1" hidden="1">
      <c r="B136" s="405"/>
      <c r="C136" s="405"/>
      <c r="D136" s="427"/>
      <c r="E136" s="427">
        <v>4270</v>
      </c>
      <c r="F136" s="404" t="s">
        <v>311</v>
      </c>
      <c r="G136" s="404"/>
      <c r="H136" s="347">
        <v>1020</v>
      </c>
      <c r="I136" s="347"/>
      <c r="J136" s="348">
        <v>0</v>
      </c>
      <c r="K136" s="348">
        <f>(J136/H136)*100</f>
        <v>0</v>
      </c>
      <c r="L136" s="348">
        <f>J136</f>
        <v>0</v>
      </c>
      <c r="M136" s="348">
        <f>J136</f>
        <v>0</v>
      </c>
      <c r="N136" s="348">
        <v>0</v>
      </c>
      <c r="O136" s="348">
        <f>J136</f>
        <v>0</v>
      </c>
      <c r="P136" s="348">
        <v>0</v>
      </c>
      <c r="Q136" s="348">
        <v>0</v>
      </c>
      <c r="R136" s="348">
        <v>0</v>
      </c>
      <c r="S136" s="348">
        <v>0</v>
      </c>
      <c r="T136" s="348">
        <v>0</v>
      </c>
      <c r="U136" s="348">
        <v>0</v>
      </c>
      <c r="V136" s="348">
        <v>0</v>
      </c>
      <c r="W136" s="348">
        <v>0</v>
      </c>
      <c r="X136" s="347">
        <v>0</v>
      </c>
      <c r="Y136" s="347"/>
      <c r="AA136" s="340"/>
    </row>
    <row r="137" spans="2:27" ht="15" customHeight="1" hidden="1">
      <c r="B137" s="405"/>
      <c r="C137" s="405"/>
      <c r="D137" s="427"/>
      <c r="E137" s="427">
        <v>4280</v>
      </c>
      <c r="F137" s="404" t="s">
        <v>533</v>
      </c>
      <c r="G137" s="404"/>
      <c r="H137" s="347">
        <v>200</v>
      </c>
      <c r="I137" s="347"/>
      <c r="J137" s="348">
        <v>70</v>
      </c>
      <c r="K137" s="348">
        <f>(J137/H137)*100</f>
        <v>35</v>
      </c>
      <c r="L137" s="348">
        <f>J137</f>
        <v>70</v>
      </c>
      <c r="M137" s="348">
        <f>J137</f>
        <v>70</v>
      </c>
      <c r="N137" s="348">
        <v>0</v>
      </c>
      <c r="O137" s="348">
        <f>J137</f>
        <v>70</v>
      </c>
      <c r="P137" s="348">
        <v>0</v>
      </c>
      <c r="Q137" s="348">
        <v>0</v>
      </c>
      <c r="R137" s="348">
        <v>0</v>
      </c>
      <c r="S137" s="348">
        <v>0</v>
      </c>
      <c r="T137" s="348">
        <v>0</v>
      </c>
      <c r="U137" s="348">
        <v>0</v>
      </c>
      <c r="V137" s="348">
        <v>0</v>
      </c>
      <c r="W137" s="348">
        <v>0</v>
      </c>
      <c r="X137" s="347">
        <v>0</v>
      </c>
      <c r="Y137" s="347"/>
      <c r="AA137" s="340"/>
    </row>
    <row r="138" spans="2:27" ht="15" customHeight="1" hidden="1">
      <c r="B138" s="405"/>
      <c r="C138" s="405"/>
      <c r="D138" s="427"/>
      <c r="E138" s="427">
        <v>4300</v>
      </c>
      <c r="F138" s="404" t="s">
        <v>105</v>
      </c>
      <c r="G138" s="404"/>
      <c r="H138" s="347">
        <v>36282</v>
      </c>
      <c r="I138" s="347"/>
      <c r="J138" s="348">
        <v>25021.01</v>
      </c>
      <c r="K138" s="348">
        <f>(J138/H138)*100</f>
        <v>68.96259853370817</v>
      </c>
      <c r="L138" s="348">
        <f>J138</f>
        <v>25021.01</v>
      </c>
      <c r="M138" s="348">
        <f>J138</f>
        <v>25021.01</v>
      </c>
      <c r="N138" s="348">
        <v>0</v>
      </c>
      <c r="O138" s="348">
        <f>J138</f>
        <v>25021.01</v>
      </c>
      <c r="P138" s="348">
        <v>0</v>
      </c>
      <c r="Q138" s="348">
        <v>0</v>
      </c>
      <c r="R138" s="348">
        <v>0</v>
      </c>
      <c r="S138" s="348">
        <v>0</v>
      </c>
      <c r="T138" s="348">
        <v>0</v>
      </c>
      <c r="U138" s="348">
        <v>0</v>
      </c>
      <c r="V138" s="348">
        <v>0</v>
      </c>
      <c r="W138" s="348">
        <v>0</v>
      </c>
      <c r="X138" s="347">
        <v>0</v>
      </c>
      <c r="Y138" s="347"/>
      <c r="AA138" s="340"/>
    </row>
    <row r="139" spans="2:27" ht="18.75" customHeight="1">
      <c r="B139" s="405"/>
      <c r="C139" s="405"/>
      <c r="D139" s="427"/>
      <c r="E139" s="427">
        <v>4360</v>
      </c>
      <c r="F139" s="404" t="s">
        <v>537</v>
      </c>
      <c r="G139" s="404"/>
      <c r="H139" s="347">
        <v>4909</v>
      </c>
      <c r="I139" s="347"/>
      <c r="J139" s="348">
        <v>3429.31</v>
      </c>
      <c r="K139" s="348">
        <f>(J139/H139)*100</f>
        <v>69.857608474231</v>
      </c>
      <c r="L139" s="348">
        <f>J139</f>
        <v>3429.31</v>
      </c>
      <c r="M139" s="348">
        <f>J139</f>
        <v>3429.31</v>
      </c>
      <c r="N139" s="348"/>
      <c r="O139" s="348">
        <f>J139</f>
        <v>3429.31</v>
      </c>
      <c r="P139" s="348"/>
      <c r="Q139" s="348"/>
      <c r="R139" s="348"/>
      <c r="S139" s="348"/>
      <c r="T139" s="348"/>
      <c r="U139" s="348"/>
      <c r="V139" s="348"/>
      <c r="W139" s="348"/>
      <c r="X139" s="347"/>
      <c r="Y139" s="347"/>
      <c r="AA139" s="340"/>
    </row>
    <row r="140" spans="2:27" ht="15" customHeight="1">
      <c r="B140" s="405"/>
      <c r="C140" s="405"/>
      <c r="D140" s="427"/>
      <c r="E140" s="427">
        <v>4410</v>
      </c>
      <c r="F140" s="404" t="s">
        <v>110</v>
      </c>
      <c r="G140" s="404"/>
      <c r="H140" s="347">
        <v>857</v>
      </c>
      <c r="I140" s="347"/>
      <c r="J140" s="348">
        <v>546.58</v>
      </c>
      <c r="K140" s="348">
        <f>(J140/H140)*100</f>
        <v>63.77829638273046</v>
      </c>
      <c r="L140" s="348">
        <f>J140</f>
        <v>546.58</v>
      </c>
      <c r="M140" s="348">
        <f>J140</f>
        <v>546.58</v>
      </c>
      <c r="N140" s="348"/>
      <c r="O140" s="348">
        <f>J140</f>
        <v>546.58</v>
      </c>
      <c r="P140" s="348"/>
      <c r="Q140" s="348"/>
      <c r="R140" s="348"/>
      <c r="S140" s="348"/>
      <c r="T140" s="348"/>
      <c r="U140" s="348"/>
      <c r="V140" s="348"/>
      <c r="W140" s="348"/>
      <c r="X140" s="347"/>
      <c r="Y140" s="347"/>
      <c r="AA140" s="340"/>
    </row>
    <row r="141" spans="2:27" ht="15" customHeight="1">
      <c r="B141" s="405"/>
      <c r="C141" s="405"/>
      <c r="D141" s="427"/>
      <c r="E141" s="427">
        <v>4430</v>
      </c>
      <c r="F141" s="404" t="s">
        <v>106</v>
      </c>
      <c r="G141" s="404"/>
      <c r="H141" s="347">
        <v>318.17</v>
      </c>
      <c r="I141" s="347"/>
      <c r="J141" s="348">
        <v>233</v>
      </c>
      <c r="K141" s="348">
        <f>(J141/H141)*100</f>
        <v>73.23129144796806</v>
      </c>
      <c r="L141" s="348">
        <f>J141</f>
        <v>233</v>
      </c>
      <c r="M141" s="348">
        <f>J141</f>
        <v>233</v>
      </c>
      <c r="N141" s="348"/>
      <c r="O141" s="348">
        <f>J141</f>
        <v>233</v>
      </c>
      <c r="P141" s="348"/>
      <c r="Q141" s="348"/>
      <c r="R141" s="348"/>
      <c r="S141" s="348"/>
      <c r="T141" s="348"/>
      <c r="U141" s="348"/>
      <c r="V141" s="348"/>
      <c r="W141" s="348"/>
      <c r="X141" s="347"/>
      <c r="Y141" s="347"/>
      <c r="AA141" s="340"/>
    </row>
    <row r="142" spans="2:27" ht="19.5" customHeight="1">
      <c r="B142" s="405"/>
      <c r="C142" s="405"/>
      <c r="D142" s="427"/>
      <c r="E142" s="427">
        <v>4440</v>
      </c>
      <c r="F142" s="404" t="s">
        <v>111</v>
      </c>
      <c r="G142" s="404"/>
      <c r="H142" s="347">
        <v>5194.83</v>
      </c>
      <c r="I142" s="347"/>
      <c r="J142" s="348">
        <v>5194.83</v>
      </c>
      <c r="K142" s="348">
        <f>(J142/H142)*100</f>
        <v>100</v>
      </c>
      <c r="L142" s="348">
        <f>J142</f>
        <v>5194.83</v>
      </c>
      <c r="M142" s="348">
        <f>J142</f>
        <v>5194.83</v>
      </c>
      <c r="N142" s="348"/>
      <c r="O142" s="348">
        <f>J142</f>
        <v>5194.83</v>
      </c>
      <c r="P142" s="348"/>
      <c r="Q142" s="348"/>
      <c r="R142" s="348"/>
      <c r="S142" s="348"/>
      <c r="T142" s="348"/>
      <c r="U142" s="348"/>
      <c r="V142" s="348"/>
      <c r="W142" s="348"/>
      <c r="X142" s="347"/>
      <c r="Y142" s="347"/>
      <c r="AA142" s="340"/>
    </row>
    <row r="143" spans="2:27" ht="19.5" customHeight="1">
      <c r="B143" s="405"/>
      <c r="C143" s="405"/>
      <c r="D143" s="427"/>
      <c r="E143" s="427">
        <v>4700</v>
      </c>
      <c r="F143" s="404" t="s">
        <v>529</v>
      </c>
      <c r="G143" s="404"/>
      <c r="H143" s="347">
        <v>1965</v>
      </c>
      <c r="I143" s="347"/>
      <c r="J143" s="348">
        <v>1310.62</v>
      </c>
      <c r="K143" s="348">
        <f>(J143/H143)*100</f>
        <v>66.69821882951653</v>
      </c>
      <c r="L143" s="348">
        <f>J143</f>
        <v>1310.62</v>
      </c>
      <c r="M143" s="348">
        <f>J143</f>
        <v>1310.62</v>
      </c>
      <c r="N143" s="348"/>
      <c r="O143" s="348">
        <f>J143</f>
        <v>1310.62</v>
      </c>
      <c r="P143" s="348"/>
      <c r="Q143" s="348"/>
      <c r="R143" s="348"/>
      <c r="S143" s="348"/>
      <c r="T143" s="348"/>
      <c r="U143" s="348"/>
      <c r="V143" s="348"/>
      <c r="W143" s="348"/>
      <c r="X143" s="347"/>
      <c r="Y143" s="347"/>
      <c r="AA143" s="340"/>
    </row>
    <row r="144" spans="2:27" ht="15.75" customHeight="1">
      <c r="B144" s="411"/>
      <c r="C144" s="411"/>
      <c r="D144" s="356">
        <v>75095</v>
      </c>
      <c r="E144" s="356"/>
      <c r="F144" s="410" t="s">
        <v>15</v>
      </c>
      <c r="G144" s="410"/>
      <c r="H144" s="353">
        <f>SUM(H145:I150)</f>
        <v>151894</v>
      </c>
      <c r="I144" s="353"/>
      <c r="J144" s="354">
        <f>SUM(J145:J150)</f>
        <v>147818.35</v>
      </c>
      <c r="K144" s="348">
        <f>(J144/H144)*100</f>
        <v>97.3167801229805</v>
      </c>
      <c r="L144" s="348">
        <f>J144</f>
        <v>147818.35</v>
      </c>
      <c r="M144" s="348">
        <f>SUM(M145:M150)</f>
        <v>119318.35</v>
      </c>
      <c r="N144" s="348">
        <f>SUM(N145:N150)</f>
        <v>93151</v>
      </c>
      <c r="O144" s="348">
        <f>SUM(O145:O150)</f>
        <v>26167.35</v>
      </c>
      <c r="P144" s="348"/>
      <c r="Q144" s="348">
        <f>SUM(Q145:Q150)</f>
        <v>28500</v>
      </c>
      <c r="R144" s="354"/>
      <c r="S144" s="354"/>
      <c r="T144" s="354"/>
      <c r="U144" s="354"/>
      <c r="V144" s="354"/>
      <c r="W144" s="354"/>
      <c r="X144" s="353"/>
      <c r="Y144" s="353"/>
      <c r="AA144" s="340"/>
    </row>
    <row r="145" spans="2:27" ht="18.75" customHeight="1">
      <c r="B145" s="405"/>
      <c r="C145" s="405"/>
      <c r="D145" s="350"/>
      <c r="E145" s="350">
        <v>3030</v>
      </c>
      <c r="F145" s="404" t="s">
        <v>546</v>
      </c>
      <c r="G145" s="404"/>
      <c r="H145" s="347">
        <v>28500</v>
      </c>
      <c r="I145" s="347"/>
      <c r="J145" s="348">
        <v>28500</v>
      </c>
      <c r="K145" s="348">
        <f>(J145/H145)*100</f>
        <v>100</v>
      </c>
      <c r="L145" s="348">
        <f>J145</f>
        <v>28500</v>
      </c>
      <c r="M145" s="348"/>
      <c r="N145" s="348"/>
      <c r="O145" s="348"/>
      <c r="P145" s="348"/>
      <c r="Q145" s="348">
        <f>J145</f>
        <v>28500</v>
      </c>
      <c r="R145" s="348"/>
      <c r="S145" s="348"/>
      <c r="T145" s="348"/>
      <c r="U145" s="348"/>
      <c r="V145" s="348"/>
      <c r="W145" s="348"/>
      <c r="X145" s="347"/>
      <c r="Y145" s="347"/>
      <c r="AA145" s="340"/>
    </row>
    <row r="146" spans="2:27" ht="19.5" customHeight="1">
      <c r="B146" s="405"/>
      <c r="C146" s="405"/>
      <c r="D146" s="350"/>
      <c r="E146" s="350">
        <v>4100</v>
      </c>
      <c r="F146" s="404" t="s">
        <v>564</v>
      </c>
      <c r="G146" s="404"/>
      <c r="H146" s="347">
        <v>93151</v>
      </c>
      <c r="I146" s="347"/>
      <c r="J146" s="348">
        <v>93151</v>
      </c>
      <c r="K146" s="348">
        <f>(J146/H146)*100</f>
        <v>100</v>
      </c>
      <c r="L146" s="348">
        <f>J146</f>
        <v>93151</v>
      </c>
      <c r="M146" s="348">
        <f>J146</f>
        <v>93151</v>
      </c>
      <c r="N146" s="348">
        <f>J146</f>
        <v>93151</v>
      </c>
      <c r="O146" s="348"/>
      <c r="P146" s="348"/>
      <c r="Q146" s="348"/>
      <c r="R146" s="348"/>
      <c r="S146" s="348"/>
      <c r="T146" s="348"/>
      <c r="U146" s="348"/>
      <c r="V146" s="348"/>
      <c r="W146" s="348"/>
      <c r="X146" s="347"/>
      <c r="Y146" s="347"/>
      <c r="AA146" s="340"/>
    </row>
    <row r="147" spans="2:27" ht="17.25" customHeight="1">
      <c r="B147" s="405"/>
      <c r="C147" s="405"/>
      <c r="D147" s="350"/>
      <c r="E147" s="350">
        <v>4210</v>
      </c>
      <c r="F147" s="404" t="s">
        <v>104</v>
      </c>
      <c r="G147" s="404"/>
      <c r="H147" s="347">
        <v>13758</v>
      </c>
      <c r="I147" s="347"/>
      <c r="J147" s="348">
        <v>12410.82</v>
      </c>
      <c r="K147" s="348">
        <f>(J147/H147)*100</f>
        <v>90.20802442215438</v>
      </c>
      <c r="L147" s="348">
        <f>J147</f>
        <v>12410.82</v>
      </c>
      <c r="M147" s="348">
        <f>J147</f>
        <v>12410.82</v>
      </c>
      <c r="N147" s="348"/>
      <c r="O147" s="348">
        <f>J147</f>
        <v>12410.82</v>
      </c>
      <c r="P147" s="348"/>
      <c r="Q147" s="348"/>
      <c r="R147" s="348"/>
      <c r="S147" s="348"/>
      <c r="T147" s="348"/>
      <c r="U147" s="348"/>
      <c r="V147" s="348"/>
      <c r="W147" s="348"/>
      <c r="X147" s="347"/>
      <c r="Y147" s="347"/>
      <c r="AA147" s="340"/>
    </row>
    <row r="148" spans="2:27" ht="15" customHeight="1">
      <c r="B148" s="405"/>
      <c r="C148" s="405"/>
      <c r="D148" s="350"/>
      <c r="E148" s="350">
        <v>4220</v>
      </c>
      <c r="F148" s="404" t="s">
        <v>256</v>
      </c>
      <c r="G148" s="404"/>
      <c r="H148" s="347">
        <v>3832</v>
      </c>
      <c r="I148" s="347"/>
      <c r="J148" s="348">
        <v>3386.38</v>
      </c>
      <c r="K148" s="348">
        <f>(J148/H148)*100</f>
        <v>88.37108559498957</v>
      </c>
      <c r="L148" s="348">
        <f>J148</f>
        <v>3386.38</v>
      </c>
      <c r="M148" s="348">
        <f>J148</f>
        <v>3386.38</v>
      </c>
      <c r="N148" s="348"/>
      <c r="O148" s="348">
        <f>J148</f>
        <v>3386.38</v>
      </c>
      <c r="P148" s="348"/>
      <c r="Q148" s="348"/>
      <c r="R148" s="348"/>
      <c r="S148" s="348"/>
      <c r="T148" s="348"/>
      <c r="U148" s="348"/>
      <c r="V148" s="348"/>
      <c r="W148" s="348"/>
      <c r="X148" s="347"/>
      <c r="Y148" s="347"/>
      <c r="AA148" s="340"/>
    </row>
    <row r="149" spans="2:27" ht="15" customHeight="1">
      <c r="B149" s="405"/>
      <c r="C149" s="405"/>
      <c r="D149" s="350"/>
      <c r="E149" s="350">
        <v>4300</v>
      </c>
      <c r="F149" s="404" t="s">
        <v>105</v>
      </c>
      <c r="G149" s="404"/>
      <c r="H149" s="347">
        <v>12116</v>
      </c>
      <c r="I149" s="347"/>
      <c r="J149" s="348">
        <v>10370.15</v>
      </c>
      <c r="K149" s="348">
        <f>(J149/H149)*100</f>
        <v>85.59054143281611</v>
      </c>
      <c r="L149" s="348">
        <f>J149</f>
        <v>10370.15</v>
      </c>
      <c r="M149" s="348">
        <f>J149</f>
        <v>10370.15</v>
      </c>
      <c r="N149" s="348"/>
      <c r="O149" s="348">
        <f>J149</f>
        <v>10370.15</v>
      </c>
      <c r="P149" s="348"/>
      <c r="Q149" s="348"/>
      <c r="R149" s="348"/>
      <c r="S149" s="348"/>
      <c r="T149" s="348"/>
      <c r="U149" s="348"/>
      <c r="V149" s="348"/>
      <c r="W149" s="348"/>
      <c r="X149" s="347"/>
      <c r="Y149" s="347"/>
      <c r="AA149" s="340"/>
    </row>
    <row r="150" spans="2:27" ht="15" customHeight="1">
      <c r="B150" s="405"/>
      <c r="C150" s="405"/>
      <c r="D150" s="350"/>
      <c r="E150" s="350">
        <v>4430</v>
      </c>
      <c r="F150" s="404" t="s">
        <v>106</v>
      </c>
      <c r="G150" s="404"/>
      <c r="H150" s="347">
        <v>537</v>
      </c>
      <c r="I150" s="347"/>
      <c r="J150" s="348">
        <v>0</v>
      </c>
      <c r="K150" s="348">
        <f>(J150/H150)*100</f>
        <v>0</v>
      </c>
      <c r="L150" s="348">
        <f>J150</f>
        <v>0</v>
      </c>
      <c r="M150" s="348">
        <f>J150</f>
        <v>0</v>
      </c>
      <c r="N150" s="348"/>
      <c r="O150" s="348">
        <f>J150</f>
        <v>0</v>
      </c>
      <c r="P150" s="348"/>
      <c r="Q150" s="348"/>
      <c r="R150" s="348"/>
      <c r="S150" s="348"/>
      <c r="T150" s="348"/>
      <c r="U150" s="348"/>
      <c r="V150" s="348"/>
      <c r="W150" s="348"/>
      <c r="X150" s="347"/>
      <c r="Y150" s="347"/>
      <c r="AA150" s="340"/>
    </row>
    <row r="151" spans="2:27" ht="34.5" customHeight="1">
      <c r="B151" s="411">
        <v>751</v>
      </c>
      <c r="C151" s="411"/>
      <c r="D151" s="356"/>
      <c r="E151" s="356"/>
      <c r="F151" s="410" t="s">
        <v>35</v>
      </c>
      <c r="G151" s="410"/>
      <c r="H151" s="353">
        <f>H152+H161+H154+H168</f>
        <v>65195</v>
      </c>
      <c r="I151" s="353"/>
      <c r="J151" s="354">
        <f>J152+J161+J168+J154</f>
        <v>64845</v>
      </c>
      <c r="K151" s="348">
        <f>(J151/H151)*100</f>
        <v>99.46314901449497</v>
      </c>
      <c r="L151" s="354">
        <f>L152+L161+L168+L154</f>
        <v>64845</v>
      </c>
      <c r="M151" s="354">
        <f>M152+M161+M168+M154</f>
        <v>26335</v>
      </c>
      <c r="N151" s="354">
        <f>N152+N161+N168+N154</f>
        <v>14204.31</v>
      </c>
      <c r="O151" s="354">
        <f>O152+O161+O168+O154</f>
        <v>12130.689999999999</v>
      </c>
      <c r="P151" s="354"/>
      <c r="Q151" s="354">
        <f>Q152+Q161+Q168+Q154</f>
        <v>38510</v>
      </c>
      <c r="R151" s="354"/>
      <c r="S151" s="354"/>
      <c r="T151" s="354"/>
      <c r="U151" s="354"/>
      <c r="V151" s="354"/>
      <c r="W151" s="354"/>
      <c r="X151" s="353"/>
      <c r="Y151" s="353"/>
      <c r="AA151" s="340"/>
    </row>
    <row r="152" spans="2:27" ht="19.5" customHeight="1">
      <c r="B152" s="411"/>
      <c r="C152" s="411"/>
      <c r="D152" s="356">
        <v>75101</v>
      </c>
      <c r="E152" s="356"/>
      <c r="F152" s="410" t="s">
        <v>36</v>
      </c>
      <c r="G152" s="410"/>
      <c r="H152" s="353">
        <f>H153</f>
        <v>1581</v>
      </c>
      <c r="I152" s="353"/>
      <c r="J152" s="354">
        <f>J153</f>
        <v>1581</v>
      </c>
      <c r="K152" s="348">
        <f>(J152/H152)*100</f>
        <v>100</v>
      </c>
      <c r="L152" s="348">
        <f>J152</f>
        <v>1581</v>
      </c>
      <c r="M152" s="348">
        <f>J152</f>
        <v>1581</v>
      </c>
      <c r="N152" s="354"/>
      <c r="O152" s="348">
        <f>J152</f>
        <v>1581</v>
      </c>
      <c r="P152" s="354"/>
      <c r="Q152" s="354"/>
      <c r="R152" s="354"/>
      <c r="S152" s="354"/>
      <c r="T152" s="354"/>
      <c r="U152" s="354"/>
      <c r="V152" s="354"/>
      <c r="W152" s="354"/>
      <c r="X152" s="353"/>
      <c r="Y152" s="353"/>
      <c r="AA152" s="340"/>
    </row>
    <row r="153" spans="2:27" ht="15" customHeight="1">
      <c r="B153" s="405"/>
      <c r="C153" s="405"/>
      <c r="D153" s="350"/>
      <c r="E153" s="350">
        <v>4300</v>
      </c>
      <c r="F153" s="404" t="s">
        <v>105</v>
      </c>
      <c r="G153" s="404"/>
      <c r="H153" s="347">
        <v>1581</v>
      </c>
      <c r="I153" s="347"/>
      <c r="J153" s="348">
        <v>1581</v>
      </c>
      <c r="K153" s="348">
        <f>(J153/H153)*100</f>
        <v>100</v>
      </c>
      <c r="L153" s="348">
        <f>J153</f>
        <v>1581</v>
      </c>
      <c r="M153" s="348">
        <f>J153</f>
        <v>1581</v>
      </c>
      <c r="N153" s="348"/>
      <c r="O153" s="348">
        <f>J153</f>
        <v>1581</v>
      </c>
      <c r="P153" s="348"/>
      <c r="Q153" s="348"/>
      <c r="R153" s="348"/>
      <c r="S153" s="348"/>
      <c r="T153" s="348"/>
      <c r="U153" s="348"/>
      <c r="V153" s="348"/>
      <c r="W153" s="348"/>
      <c r="X153" s="347"/>
      <c r="Y153" s="347"/>
      <c r="AA153" s="340"/>
    </row>
    <row r="154" spans="2:27" s="370" customFormat="1" ht="15" customHeight="1">
      <c r="B154" s="426"/>
      <c r="C154" s="425"/>
      <c r="D154" s="380">
        <v>75108</v>
      </c>
      <c r="E154" s="380"/>
      <c r="F154" s="424" t="s">
        <v>440</v>
      </c>
      <c r="G154" s="423"/>
      <c r="H154" s="374">
        <f>SUM(H155:H160)</f>
        <v>27358</v>
      </c>
      <c r="I154" s="373"/>
      <c r="J154" s="375">
        <f>SUM(J155:J160)</f>
        <v>27008</v>
      </c>
      <c r="K154" s="348">
        <f>(J154/H154)*100</f>
        <v>98.72066671540317</v>
      </c>
      <c r="L154" s="375">
        <f>SUM(L155:L160)</f>
        <v>27008</v>
      </c>
      <c r="M154" s="375">
        <f>SUM(M155:M160)</f>
        <v>10608</v>
      </c>
      <c r="N154" s="375">
        <f>SUM(N155:N160)</f>
        <v>6180</v>
      </c>
      <c r="O154" s="375">
        <f>SUM(O155:O160)</f>
        <v>4428</v>
      </c>
      <c r="P154" s="375"/>
      <c r="Q154" s="375">
        <f>SUM(Q155:Q160)</f>
        <v>16400</v>
      </c>
      <c r="R154" s="375"/>
      <c r="S154" s="375"/>
      <c r="T154" s="375"/>
      <c r="U154" s="375"/>
      <c r="V154" s="375"/>
      <c r="W154" s="375"/>
      <c r="X154" s="374"/>
      <c r="Y154" s="373"/>
      <c r="AA154" s="371"/>
    </row>
    <row r="155" spans="2:27" ht="17.25" customHeight="1">
      <c r="B155" s="422"/>
      <c r="C155" s="421"/>
      <c r="D155" s="350"/>
      <c r="E155" s="350">
        <v>3030</v>
      </c>
      <c r="F155" s="413" t="s">
        <v>546</v>
      </c>
      <c r="G155" s="412"/>
      <c r="H155" s="359">
        <v>16750</v>
      </c>
      <c r="I155" s="358"/>
      <c r="J155" s="348">
        <v>16400</v>
      </c>
      <c r="K155" s="348">
        <f>(J155/H155)*100</f>
        <v>97.91044776119404</v>
      </c>
      <c r="L155" s="348">
        <f>J155</f>
        <v>16400</v>
      </c>
      <c r="M155" s="348"/>
      <c r="N155" s="348"/>
      <c r="O155" s="348"/>
      <c r="P155" s="348"/>
      <c r="Q155" s="348">
        <f>J155</f>
        <v>16400</v>
      </c>
      <c r="R155" s="348"/>
      <c r="S155" s="348"/>
      <c r="T155" s="348"/>
      <c r="U155" s="348"/>
      <c r="V155" s="348"/>
      <c r="W155" s="348"/>
      <c r="X155" s="359"/>
      <c r="Y155" s="358"/>
      <c r="AA155" s="340"/>
    </row>
    <row r="156" spans="2:27" ht="15" customHeight="1">
      <c r="B156" s="422"/>
      <c r="C156" s="421"/>
      <c r="D156" s="350"/>
      <c r="E156" s="350">
        <v>4110</v>
      </c>
      <c r="F156" s="413" t="s">
        <v>102</v>
      </c>
      <c r="G156" s="412"/>
      <c r="H156" s="359">
        <v>749.21</v>
      </c>
      <c r="I156" s="358"/>
      <c r="J156" s="348">
        <v>749.21</v>
      </c>
      <c r="K156" s="348">
        <f>(J156/H156)*100</f>
        <v>100</v>
      </c>
      <c r="L156" s="348">
        <f>J156</f>
        <v>749.21</v>
      </c>
      <c r="M156" s="348">
        <f>J156</f>
        <v>749.21</v>
      </c>
      <c r="N156" s="348">
        <f>J156</f>
        <v>749.21</v>
      </c>
      <c r="O156" s="348"/>
      <c r="P156" s="348"/>
      <c r="Q156" s="348"/>
      <c r="R156" s="348"/>
      <c r="S156" s="348"/>
      <c r="T156" s="348"/>
      <c r="U156" s="348"/>
      <c r="V156" s="348"/>
      <c r="W156" s="348"/>
      <c r="X156" s="359"/>
      <c r="Y156" s="358"/>
      <c r="AA156" s="340"/>
    </row>
    <row r="157" spans="2:27" ht="28.5" customHeight="1">
      <c r="B157" s="422"/>
      <c r="C157" s="421"/>
      <c r="D157" s="350"/>
      <c r="E157" s="350">
        <v>4120</v>
      </c>
      <c r="F157" s="413" t="s">
        <v>472</v>
      </c>
      <c r="G157" s="412"/>
      <c r="H157" s="359">
        <v>49.45</v>
      </c>
      <c r="I157" s="358"/>
      <c r="J157" s="348">
        <v>49.45</v>
      </c>
      <c r="K157" s="348">
        <f>(J157/H157)*100</f>
        <v>100</v>
      </c>
      <c r="L157" s="348">
        <f>J157</f>
        <v>49.45</v>
      </c>
      <c r="M157" s="348">
        <f>J157</f>
        <v>49.45</v>
      </c>
      <c r="N157" s="348">
        <f>J157</f>
        <v>49.45</v>
      </c>
      <c r="O157" s="348"/>
      <c r="P157" s="348"/>
      <c r="Q157" s="348"/>
      <c r="R157" s="348"/>
      <c r="S157" s="348"/>
      <c r="T157" s="348"/>
      <c r="U157" s="348"/>
      <c r="V157" s="348"/>
      <c r="W157" s="348"/>
      <c r="X157" s="359"/>
      <c r="Y157" s="358"/>
      <c r="AA157" s="340"/>
    </row>
    <row r="158" spans="2:27" ht="15" customHeight="1">
      <c r="B158" s="422"/>
      <c r="C158" s="421"/>
      <c r="D158" s="350"/>
      <c r="E158" s="350">
        <v>4170</v>
      </c>
      <c r="F158" s="413" t="s">
        <v>329</v>
      </c>
      <c r="G158" s="412"/>
      <c r="H158" s="359">
        <v>5381.34</v>
      </c>
      <c r="I158" s="358"/>
      <c r="J158" s="348">
        <v>5381.34</v>
      </c>
      <c r="K158" s="348">
        <f>(J158/H158)*100</f>
        <v>100</v>
      </c>
      <c r="L158" s="348">
        <f>J158</f>
        <v>5381.34</v>
      </c>
      <c r="M158" s="348">
        <f>J158</f>
        <v>5381.34</v>
      </c>
      <c r="N158" s="348">
        <f>J158</f>
        <v>5381.34</v>
      </c>
      <c r="O158" s="348"/>
      <c r="P158" s="348"/>
      <c r="Q158" s="348"/>
      <c r="R158" s="348"/>
      <c r="S158" s="348"/>
      <c r="T158" s="348"/>
      <c r="U158" s="348"/>
      <c r="V158" s="348"/>
      <c r="W158" s="348"/>
      <c r="X158" s="359"/>
      <c r="Y158" s="358"/>
      <c r="AA158" s="340"/>
    </row>
    <row r="159" spans="2:27" ht="15" customHeight="1">
      <c r="B159" s="422"/>
      <c r="C159" s="421"/>
      <c r="D159" s="350"/>
      <c r="E159" s="350">
        <v>4210</v>
      </c>
      <c r="F159" s="413" t="s">
        <v>104</v>
      </c>
      <c r="G159" s="412"/>
      <c r="H159" s="359">
        <v>4263.35</v>
      </c>
      <c r="I159" s="358"/>
      <c r="J159" s="348">
        <v>4263.35</v>
      </c>
      <c r="K159" s="348">
        <f>(J159/H159)*100</f>
        <v>100</v>
      </c>
      <c r="L159" s="348">
        <f>J159</f>
        <v>4263.35</v>
      </c>
      <c r="M159" s="348">
        <f>J159</f>
        <v>4263.35</v>
      </c>
      <c r="N159" s="348"/>
      <c r="O159" s="348">
        <f>J159</f>
        <v>4263.35</v>
      </c>
      <c r="P159" s="348"/>
      <c r="Q159" s="348"/>
      <c r="R159" s="348"/>
      <c r="S159" s="348"/>
      <c r="T159" s="348"/>
      <c r="U159" s="348"/>
      <c r="V159" s="348"/>
      <c r="W159" s="348"/>
      <c r="X159" s="359"/>
      <c r="Y159" s="358"/>
      <c r="AA159" s="340"/>
    </row>
    <row r="160" spans="2:27" ht="15" customHeight="1">
      <c r="B160" s="422"/>
      <c r="C160" s="421"/>
      <c r="D160" s="350"/>
      <c r="E160" s="350">
        <v>4410</v>
      </c>
      <c r="F160" s="413" t="s">
        <v>110</v>
      </c>
      <c r="G160" s="412"/>
      <c r="H160" s="359">
        <v>164.65</v>
      </c>
      <c r="I160" s="358"/>
      <c r="J160" s="348">
        <v>164.65</v>
      </c>
      <c r="K160" s="348">
        <f>(J160/H160)*100</f>
        <v>100</v>
      </c>
      <c r="L160" s="348">
        <f>J160</f>
        <v>164.65</v>
      </c>
      <c r="M160" s="348">
        <f>J160</f>
        <v>164.65</v>
      </c>
      <c r="N160" s="348"/>
      <c r="O160" s="348">
        <f>J160</f>
        <v>164.65</v>
      </c>
      <c r="P160" s="348"/>
      <c r="Q160" s="348"/>
      <c r="R160" s="348"/>
      <c r="S160" s="348"/>
      <c r="T160" s="348"/>
      <c r="U160" s="348"/>
      <c r="V160" s="348"/>
      <c r="W160" s="348"/>
      <c r="X160" s="359"/>
      <c r="Y160" s="358"/>
      <c r="AA160" s="340"/>
    </row>
    <row r="161" spans="2:27" ht="49.5" customHeight="1">
      <c r="B161" s="422"/>
      <c r="C161" s="421"/>
      <c r="D161" s="350">
        <v>75109</v>
      </c>
      <c r="E161" s="350"/>
      <c r="F161" s="413" t="s">
        <v>563</v>
      </c>
      <c r="G161" s="412"/>
      <c r="H161" s="359">
        <f>SUM(H162:I167)</f>
        <v>9623</v>
      </c>
      <c r="I161" s="358"/>
      <c r="J161" s="348">
        <f>SUM(J162:J167)</f>
        <v>9623</v>
      </c>
      <c r="K161" s="348">
        <f>(J161/H161)*100</f>
        <v>100</v>
      </c>
      <c r="L161" s="348">
        <f>SUM(L162:L167)</f>
        <v>9623</v>
      </c>
      <c r="M161" s="348">
        <f>SUM(M162:M167)</f>
        <v>4263</v>
      </c>
      <c r="N161" s="348">
        <f>SUM(N162:N167)</f>
        <v>3549.0099999999998</v>
      </c>
      <c r="O161" s="348">
        <f>SUM(O162:O167)</f>
        <v>713.99</v>
      </c>
      <c r="P161" s="348"/>
      <c r="Q161" s="348">
        <f>SUM(Q162:Q167)</f>
        <v>5360</v>
      </c>
      <c r="R161" s="348"/>
      <c r="S161" s="348"/>
      <c r="T161" s="348"/>
      <c r="U161" s="348"/>
      <c r="V161" s="348"/>
      <c r="W161" s="348"/>
      <c r="X161" s="359"/>
      <c r="Y161" s="358"/>
      <c r="AA161" s="340"/>
    </row>
    <row r="162" spans="2:27" ht="17.25" customHeight="1">
      <c r="B162" s="420"/>
      <c r="C162" s="419"/>
      <c r="D162" s="350"/>
      <c r="E162" s="350">
        <v>3030</v>
      </c>
      <c r="F162" s="413" t="s">
        <v>546</v>
      </c>
      <c r="G162" s="412"/>
      <c r="H162" s="359">
        <v>5360</v>
      </c>
      <c r="I162" s="358"/>
      <c r="J162" s="348">
        <v>5360</v>
      </c>
      <c r="K162" s="348">
        <f>(J162/H162)*100</f>
        <v>100</v>
      </c>
      <c r="L162" s="348">
        <f>J162</f>
        <v>5360</v>
      </c>
      <c r="M162" s="348"/>
      <c r="N162" s="348"/>
      <c r="O162" s="348"/>
      <c r="P162" s="348"/>
      <c r="Q162" s="348">
        <f>J162</f>
        <v>5360</v>
      </c>
      <c r="R162" s="348"/>
      <c r="S162" s="348"/>
      <c r="T162" s="348"/>
      <c r="U162" s="348"/>
      <c r="V162" s="348"/>
      <c r="W162" s="348"/>
      <c r="X162" s="359"/>
      <c r="Y162" s="358"/>
      <c r="AA162" s="340"/>
    </row>
    <row r="163" spans="2:27" ht="18" customHeight="1">
      <c r="B163" s="420"/>
      <c r="C163" s="419"/>
      <c r="D163" s="350"/>
      <c r="E163" s="350">
        <v>4110</v>
      </c>
      <c r="F163" s="413" t="s">
        <v>102</v>
      </c>
      <c r="G163" s="412"/>
      <c r="H163" s="359">
        <v>512.77</v>
      </c>
      <c r="I163" s="358"/>
      <c r="J163" s="348">
        <v>512.77</v>
      </c>
      <c r="K163" s="348">
        <f>(J163/H163)*100</f>
        <v>100</v>
      </c>
      <c r="L163" s="348">
        <f>J163</f>
        <v>512.77</v>
      </c>
      <c r="M163" s="348">
        <f>J163</f>
        <v>512.77</v>
      </c>
      <c r="N163" s="348">
        <f>J163</f>
        <v>512.77</v>
      </c>
      <c r="O163" s="348"/>
      <c r="P163" s="348"/>
      <c r="Q163" s="348"/>
      <c r="R163" s="348"/>
      <c r="S163" s="348"/>
      <c r="T163" s="348"/>
      <c r="U163" s="348"/>
      <c r="V163" s="348"/>
      <c r="W163" s="348"/>
      <c r="X163" s="359"/>
      <c r="Y163" s="358"/>
      <c r="AA163" s="340"/>
    </row>
    <row r="164" spans="2:27" ht="24" customHeight="1">
      <c r="B164" s="420"/>
      <c r="C164" s="419"/>
      <c r="D164" s="350"/>
      <c r="E164" s="350">
        <v>4120</v>
      </c>
      <c r="F164" s="413" t="s">
        <v>472</v>
      </c>
      <c r="G164" s="412"/>
      <c r="H164" s="359">
        <v>37.66</v>
      </c>
      <c r="I164" s="358"/>
      <c r="J164" s="348">
        <v>37.66</v>
      </c>
      <c r="K164" s="348">
        <f>(J164/H164)*100</f>
        <v>100</v>
      </c>
      <c r="L164" s="348">
        <f>J164</f>
        <v>37.66</v>
      </c>
      <c r="M164" s="348">
        <f>J164</f>
        <v>37.66</v>
      </c>
      <c r="N164" s="348">
        <f>J164</f>
        <v>37.66</v>
      </c>
      <c r="O164" s="348"/>
      <c r="P164" s="348"/>
      <c r="Q164" s="348"/>
      <c r="R164" s="348"/>
      <c r="S164" s="348"/>
      <c r="T164" s="348"/>
      <c r="U164" s="348"/>
      <c r="V164" s="348"/>
      <c r="W164" s="348"/>
      <c r="X164" s="359"/>
      <c r="Y164" s="358"/>
      <c r="AA164" s="340"/>
    </row>
    <row r="165" spans="2:27" ht="14.25" customHeight="1">
      <c r="B165" s="420"/>
      <c r="C165" s="419"/>
      <c r="D165" s="350"/>
      <c r="E165" s="350">
        <v>4170</v>
      </c>
      <c r="F165" s="413" t="s">
        <v>329</v>
      </c>
      <c r="G165" s="412"/>
      <c r="H165" s="359">
        <v>2998.58</v>
      </c>
      <c r="I165" s="358"/>
      <c r="J165" s="348">
        <v>2998.58</v>
      </c>
      <c r="K165" s="348">
        <f>(J165/H165)*100</f>
        <v>100</v>
      </c>
      <c r="L165" s="348">
        <f>J165</f>
        <v>2998.58</v>
      </c>
      <c r="M165" s="348">
        <f>J165</f>
        <v>2998.58</v>
      </c>
      <c r="N165" s="348">
        <f>J165</f>
        <v>2998.58</v>
      </c>
      <c r="O165" s="348"/>
      <c r="P165" s="348"/>
      <c r="Q165" s="348"/>
      <c r="R165" s="348"/>
      <c r="S165" s="348"/>
      <c r="T165" s="348"/>
      <c r="U165" s="348"/>
      <c r="V165" s="348"/>
      <c r="W165" s="348"/>
      <c r="X165" s="359"/>
      <c r="Y165" s="358"/>
      <c r="AA165" s="340"/>
    </row>
    <row r="166" spans="2:27" ht="12.75" customHeight="1">
      <c r="B166" s="420"/>
      <c r="C166" s="419"/>
      <c r="D166" s="350"/>
      <c r="E166" s="350">
        <v>4210</v>
      </c>
      <c r="F166" s="413" t="s">
        <v>104</v>
      </c>
      <c r="G166" s="412"/>
      <c r="H166" s="359">
        <v>557.69</v>
      </c>
      <c r="I166" s="358"/>
      <c r="J166" s="348">
        <v>557.69</v>
      </c>
      <c r="K166" s="348">
        <f>(J166/H166)*100</f>
        <v>100</v>
      </c>
      <c r="L166" s="348">
        <f>J166</f>
        <v>557.69</v>
      </c>
      <c r="M166" s="348">
        <f>J166</f>
        <v>557.69</v>
      </c>
      <c r="N166" s="348"/>
      <c r="O166" s="348">
        <f>J166</f>
        <v>557.69</v>
      </c>
      <c r="P166" s="348"/>
      <c r="Q166" s="348"/>
      <c r="R166" s="348"/>
      <c r="S166" s="348"/>
      <c r="T166" s="348"/>
      <c r="U166" s="348"/>
      <c r="V166" s="348"/>
      <c r="W166" s="348"/>
      <c r="X166" s="359"/>
      <c r="Y166" s="358"/>
      <c r="AA166" s="340"/>
    </row>
    <row r="167" spans="2:27" ht="15" customHeight="1">
      <c r="B167" s="420"/>
      <c r="C167" s="419"/>
      <c r="D167" s="350"/>
      <c r="E167" s="350">
        <v>4410</v>
      </c>
      <c r="F167" s="413" t="s">
        <v>110</v>
      </c>
      <c r="G167" s="412"/>
      <c r="H167" s="359">
        <v>156.3</v>
      </c>
      <c r="I167" s="358"/>
      <c r="J167" s="348">
        <v>156.3</v>
      </c>
      <c r="K167" s="348">
        <f>(J167/H167)*100</f>
        <v>100</v>
      </c>
      <c r="L167" s="348">
        <f>J167</f>
        <v>156.3</v>
      </c>
      <c r="M167" s="348">
        <f>J167</f>
        <v>156.3</v>
      </c>
      <c r="N167" s="348"/>
      <c r="O167" s="348">
        <f>J167</f>
        <v>156.3</v>
      </c>
      <c r="P167" s="348"/>
      <c r="Q167" s="348"/>
      <c r="R167" s="348"/>
      <c r="S167" s="348"/>
      <c r="T167" s="348"/>
      <c r="U167" s="348"/>
      <c r="V167" s="348"/>
      <c r="W167" s="348"/>
      <c r="X167" s="359"/>
      <c r="Y167" s="358"/>
      <c r="AA167" s="340"/>
    </row>
    <row r="168" spans="2:27" s="370" customFormat="1" ht="15" customHeight="1">
      <c r="B168" s="418"/>
      <c r="C168" s="418"/>
      <c r="D168" s="417">
        <v>75113</v>
      </c>
      <c r="E168" s="417"/>
      <c r="F168" s="416" t="s">
        <v>441</v>
      </c>
      <c r="G168" s="416"/>
      <c r="H168" s="414">
        <f>SUM(H169:H175)</f>
        <v>26633</v>
      </c>
      <c r="I168" s="414"/>
      <c r="J168" s="415">
        <f>SUM(J169:J175)</f>
        <v>26633</v>
      </c>
      <c r="K168" s="375">
        <f>(J168/H168)*100</f>
        <v>100</v>
      </c>
      <c r="L168" s="375">
        <f>J168:J175</f>
        <v>26633</v>
      </c>
      <c r="M168" s="375">
        <f>SUM(M169:M175)</f>
        <v>9883</v>
      </c>
      <c r="N168" s="415">
        <f>SUM(N169:N175)</f>
        <v>4475.3</v>
      </c>
      <c r="O168" s="415">
        <f>SUM(O169:O175)</f>
        <v>5407.7</v>
      </c>
      <c r="P168" s="415"/>
      <c r="Q168" s="415">
        <f>SUM(Q169:Q175)</f>
        <v>16750</v>
      </c>
      <c r="R168" s="415"/>
      <c r="S168" s="415"/>
      <c r="T168" s="415"/>
      <c r="U168" s="415"/>
      <c r="V168" s="415"/>
      <c r="W168" s="415"/>
      <c r="X168" s="414"/>
      <c r="Y168" s="414"/>
      <c r="AA168" s="371"/>
    </row>
    <row r="169" spans="2:27" ht="19.5" customHeight="1">
      <c r="B169" s="411"/>
      <c r="C169" s="411"/>
      <c r="D169" s="356"/>
      <c r="E169" s="356">
        <v>3030</v>
      </c>
      <c r="F169" s="410" t="s">
        <v>546</v>
      </c>
      <c r="G169" s="410"/>
      <c r="H169" s="353">
        <v>16750</v>
      </c>
      <c r="I169" s="353"/>
      <c r="J169" s="354">
        <v>16750</v>
      </c>
      <c r="K169" s="348">
        <f>(J169/H169)*100</f>
        <v>100</v>
      </c>
      <c r="L169" s="348">
        <f>J169</f>
        <v>16750</v>
      </c>
      <c r="M169" s="348"/>
      <c r="N169" s="354"/>
      <c r="O169" s="354"/>
      <c r="P169" s="354"/>
      <c r="Q169" s="354">
        <f>J169</f>
        <v>16750</v>
      </c>
      <c r="R169" s="354"/>
      <c r="S169" s="354"/>
      <c r="T169" s="354"/>
      <c r="U169" s="354"/>
      <c r="V169" s="354"/>
      <c r="W169" s="354"/>
      <c r="X169" s="353"/>
      <c r="Y169" s="353"/>
      <c r="AA169" s="340"/>
    </row>
    <row r="170" spans="2:27" ht="15" customHeight="1">
      <c r="B170" s="409"/>
      <c r="C170" s="408"/>
      <c r="D170" s="356"/>
      <c r="E170" s="356">
        <v>4110</v>
      </c>
      <c r="F170" s="413" t="s">
        <v>102</v>
      </c>
      <c r="G170" s="412"/>
      <c r="H170" s="365">
        <v>550.48</v>
      </c>
      <c r="I170" s="364"/>
      <c r="J170" s="354">
        <v>550.48</v>
      </c>
      <c r="K170" s="348">
        <f>(J170/H170)*100</f>
        <v>100</v>
      </c>
      <c r="L170" s="348">
        <f>J170</f>
        <v>550.48</v>
      </c>
      <c r="M170" s="348">
        <f>J170</f>
        <v>550.48</v>
      </c>
      <c r="N170" s="354">
        <f>J170</f>
        <v>550.48</v>
      </c>
      <c r="O170" s="354"/>
      <c r="P170" s="354"/>
      <c r="Q170" s="354"/>
      <c r="R170" s="354"/>
      <c r="S170" s="354"/>
      <c r="T170" s="354"/>
      <c r="U170" s="354"/>
      <c r="V170" s="354"/>
      <c r="W170" s="354"/>
      <c r="X170" s="365"/>
      <c r="Y170" s="364"/>
      <c r="AA170" s="340"/>
    </row>
    <row r="171" spans="2:27" ht="28.5" customHeight="1">
      <c r="B171" s="409"/>
      <c r="C171" s="408"/>
      <c r="D171" s="356"/>
      <c r="E171" s="356">
        <v>4120</v>
      </c>
      <c r="F171" s="413" t="s">
        <v>472</v>
      </c>
      <c r="G171" s="412"/>
      <c r="H171" s="365">
        <v>5.69</v>
      </c>
      <c r="I171" s="364"/>
      <c r="J171" s="354">
        <v>5.69</v>
      </c>
      <c r="K171" s="348">
        <f>(J171/H171)*100</f>
        <v>100</v>
      </c>
      <c r="L171" s="348">
        <f>J171</f>
        <v>5.69</v>
      </c>
      <c r="M171" s="348">
        <f>J171</f>
        <v>5.69</v>
      </c>
      <c r="N171" s="354">
        <f>J171</f>
        <v>5.69</v>
      </c>
      <c r="O171" s="354"/>
      <c r="P171" s="354"/>
      <c r="Q171" s="354"/>
      <c r="R171" s="354"/>
      <c r="S171" s="354"/>
      <c r="T171" s="354"/>
      <c r="U171" s="354"/>
      <c r="V171" s="354"/>
      <c r="W171" s="354"/>
      <c r="X171" s="365"/>
      <c r="Y171" s="364"/>
      <c r="AA171" s="340"/>
    </row>
    <row r="172" spans="2:27" ht="15" customHeight="1">
      <c r="B172" s="409"/>
      <c r="C172" s="408"/>
      <c r="D172" s="356"/>
      <c r="E172" s="356">
        <v>4170</v>
      </c>
      <c r="F172" s="413" t="s">
        <v>329</v>
      </c>
      <c r="G172" s="412"/>
      <c r="H172" s="365">
        <v>3919.13</v>
      </c>
      <c r="I172" s="364"/>
      <c r="J172" s="354">
        <v>3919.13</v>
      </c>
      <c r="K172" s="348">
        <f>(J172/H172)*100</f>
        <v>100</v>
      </c>
      <c r="L172" s="348">
        <f>J172</f>
        <v>3919.13</v>
      </c>
      <c r="M172" s="348">
        <f>J172</f>
        <v>3919.13</v>
      </c>
      <c r="N172" s="354">
        <f>J172</f>
        <v>3919.13</v>
      </c>
      <c r="O172" s="354"/>
      <c r="P172" s="354"/>
      <c r="Q172" s="354"/>
      <c r="R172" s="354"/>
      <c r="S172" s="354"/>
      <c r="T172" s="354"/>
      <c r="U172" s="354"/>
      <c r="V172" s="354"/>
      <c r="W172" s="354"/>
      <c r="X172" s="365"/>
      <c r="Y172" s="364"/>
      <c r="AA172" s="340"/>
    </row>
    <row r="173" spans="2:27" ht="15" customHeight="1">
      <c r="B173" s="409"/>
      <c r="C173" s="408"/>
      <c r="D173" s="356"/>
      <c r="E173" s="356">
        <v>4210</v>
      </c>
      <c r="F173" s="413" t="s">
        <v>104</v>
      </c>
      <c r="G173" s="412"/>
      <c r="H173" s="365">
        <v>4106.88</v>
      </c>
      <c r="I173" s="364"/>
      <c r="J173" s="354">
        <v>4106.88</v>
      </c>
      <c r="K173" s="348">
        <f>(J173/H173)*100</f>
        <v>100</v>
      </c>
      <c r="L173" s="348">
        <f>J173</f>
        <v>4106.88</v>
      </c>
      <c r="M173" s="348">
        <f>J173</f>
        <v>4106.88</v>
      </c>
      <c r="N173" s="354"/>
      <c r="O173" s="354">
        <f>J173</f>
        <v>4106.88</v>
      </c>
      <c r="P173" s="354"/>
      <c r="Q173" s="354"/>
      <c r="R173" s="354"/>
      <c r="S173" s="354"/>
      <c r="T173" s="354"/>
      <c r="U173" s="354"/>
      <c r="V173" s="354"/>
      <c r="W173" s="354"/>
      <c r="X173" s="365"/>
      <c r="Y173" s="364"/>
      <c r="AA173" s="340"/>
    </row>
    <row r="174" spans="2:27" ht="15" customHeight="1">
      <c r="B174" s="409"/>
      <c r="C174" s="408"/>
      <c r="D174" s="356"/>
      <c r="E174" s="356">
        <v>4300</v>
      </c>
      <c r="F174" s="407" t="s">
        <v>105</v>
      </c>
      <c r="G174" s="406"/>
      <c r="H174" s="365">
        <v>806</v>
      </c>
      <c r="I174" s="364"/>
      <c r="J174" s="354">
        <v>806</v>
      </c>
      <c r="K174" s="348">
        <f>(J174/H174)*100</f>
        <v>100</v>
      </c>
      <c r="L174" s="348">
        <f>J174</f>
        <v>806</v>
      </c>
      <c r="M174" s="348">
        <f>J174</f>
        <v>806</v>
      </c>
      <c r="N174" s="354"/>
      <c r="O174" s="354">
        <f>J174</f>
        <v>806</v>
      </c>
      <c r="P174" s="354"/>
      <c r="Q174" s="354"/>
      <c r="R174" s="354"/>
      <c r="S174" s="354"/>
      <c r="T174" s="354"/>
      <c r="U174" s="354"/>
      <c r="V174" s="354"/>
      <c r="W174" s="354"/>
      <c r="X174" s="365"/>
      <c r="Y174" s="364"/>
      <c r="AA174" s="340"/>
    </row>
    <row r="175" spans="2:27" ht="15" customHeight="1">
      <c r="B175" s="405"/>
      <c r="C175" s="405"/>
      <c r="D175" s="350"/>
      <c r="E175" s="350">
        <v>4410</v>
      </c>
      <c r="F175" s="413" t="s">
        <v>110</v>
      </c>
      <c r="G175" s="412"/>
      <c r="H175" s="347">
        <v>494.82</v>
      </c>
      <c r="I175" s="347"/>
      <c r="J175" s="348">
        <v>494.82</v>
      </c>
      <c r="K175" s="348">
        <f>(J175/H175)*100</f>
        <v>100</v>
      </c>
      <c r="L175" s="348">
        <f>J175</f>
        <v>494.82</v>
      </c>
      <c r="M175" s="348">
        <f>J175</f>
        <v>494.82</v>
      </c>
      <c r="N175" s="348"/>
      <c r="O175" s="348">
        <f>J175</f>
        <v>494.82</v>
      </c>
      <c r="P175" s="348"/>
      <c r="Q175" s="348"/>
      <c r="R175" s="348"/>
      <c r="S175" s="348"/>
      <c r="T175" s="348"/>
      <c r="U175" s="348"/>
      <c r="V175" s="348"/>
      <c r="W175" s="348"/>
      <c r="X175" s="347"/>
      <c r="Y175" s="347"/>
      <c r="AA175" s="340"/>
    </row>
    <row r="176" spans="2:27" ht="19.5" customHeight="1">
      <c r="B176" s="411">
        <v>754</v>
      </c>
      <c r="C176" s="411"/>
      <c r="D176" s="356"/>
      <c r="E176" s="356"/>
      <c r="F176" s="410" t="s">
        <v>291</v>
      </c>
      <c r="G176" s="410"/>
      <c r="H176" s="353">
        <f>H177</f>
        <v>426175</v>
      </c>
      <c r="I176" s="353"/>
      <c r="J176" s="354">
        <f>J177</f>
        <v>419606.93999999994</v>
      </c>
      <c r="K176" s="354">
        <f>(J176/H176)*100</f>
        <v>98.45883498562796</v>
      </c>
      <c r="L176" s="354">
        <f>L177</f>
        <v>379606.93999999994</v>
      </c>
      <c r="M176" s="354">
        <f>M177</f>
        <v>332326.48999999993</v>
      </c>
      <c r="N176" s="354">
        <f>N177</f>
        <v>161732.34999999998</v>
      </c>
      <c r="O176" s="354">
        <f>O177</f>
        <v>170594.14000000004</v>
      </c>
      <c r="P176" s="348">
        <f>P177</f>
        <v>9070</v>
      </c>
      <c r="Q176" s="348">
        <f>Q177</f>
        <v>38210.45</v>
      </c>
      <c r="R176" s="348"/>
      <c r="S176" s="348"/>
      <c r="T176" s="348"/>
      <c r="U176" s="348">
        <f>U177</f>
        <v>40000</v>
      </c>
      <c r="V176" s="348">
        <f>V177</f>
        <v>40000</v>
      </c>
      <c r="W176" s="348"/>
      <c r="X176" s="353"/>
      <c r="Y176" s="353"/>
      <c r="AA176" s="340"/>
    </row>
    <row r="177" spans="2:27" ht="15" customHeight="1">
      <c r="B177" s="411"/>
      <c r="C177" s="411"/>
      <c r="D177" s="356">
        <v>75412</v>
      </c>
      <c r="E177" s="356"/>
      <c r="F177" s="410" t="s">
        <v>241</v>
      </c>
      <c r="G177" s="410"/>
      <c r="H177" s="353">
        <f>SUM(H178:I179)+SUM(H180:I196)</f>
        <v>426175</v>
      </c>
      <c r="I177" s="353"/>
      <c r="J177" s="354">
        <f>SUM(J178:J179)+SUM(J180:J196)</f>
        <v>419606.93999999994</v>
      </c>
      <c r="K177" s="354">
        <f>(J177/H177)*100</f>
        <v>98.45883498562796</v>
      </c>
      <c r="L177" s="354">
        <f>L178+L179+SUM(L180:L196)</f>
        <v>379606.93999999994</v>
      </c>
      <c r="M177" s="354">
        <f>M178+M179+SUM(M180:M196)</f>
        <v>332326.48999999993</v>
      </c>
      <c r="N177" s="354">
        <f>N178+N179+SUM(N180:N196)</f>
        <v>161732.34999999998</v>
      </c>
      <c r="O177" s="354">
        <f>O178+O179+SUM(O180:O196)</f>
        <v>170594.14000000004</v>
      </c>
      <c r="P177" s="354">
        <f>P178+P179+SUM(P180:P196)</f>
        <v>9070</v>
      </c>
      <c r="Q177" s="354">
        <f>Q178+Q179+SUM(Q180:Q196)</f>
        <v>38210.45</v>
      </c>
      <c r="R177" s="354"/>
      <c r="S177" s="354"/>
      <c r="T177" s="354"/>
      <c r="U177" s="354">
        <f>U178+U179+SUM(U180:U196)</f>
        <v>40000</v>
      </c>
      <c r="V177" s="354">
        <f>V178+V179+SUM(V180:V196)</f>
        <v>40000</v>
      </c>
      <c r="W177" s="354"/>
      <c r="X177" s="353"/>
      <c r="Y177" s="353"/>
      <c r="AA177" s="340"/>
    </row>
    <row r="178" spans="2:27" ht="35.25" customHeight="1">
      <c r="B178" s="409"/>
      <c r="C178" s="408"/>
      <c r="D178" s="356"/>
      <c r="E178" s="356">
        <v>2820</v>
      </c>
      <c r="F178" s="407" t="s">
        <v>562</v>
      </c>
      <c r="G178" s="406"/>
      <c r="H178" s="365">
        <v>9070</v>
      </c>
      <c r="I178" s="364"/>
      <c r="J178" s="354">
        <v>9070</v>
      </c>
      <c r="K178" s="354">
        <f>(J178/H178)*100</f>
        <v>100</v>
      </c>
      <c r="L178" s="354">
        <f>J178</f>
        <v>9070</v>
      </c>
      <c r="M178" s="354"/>
      <c r="N178" s="354"/>
      <c r="O178" s="354"/>
      <c r="P178" s="354">
        <f>L178</f>
        <v>9070</v>
      </c>
      <c r="Q178" s="354"/>
      <c r="R178" s="354"/>
      <c r="S178" s="354"/>
      <c r="T178" s="354"/>
      <c r="U178" s="354"/>
      <c r="V178" s="354"/>
      <c r="W178" s="354"/>
      <c r="X178" s="365"/>
      <c r="Y178" s="364"/>
      <c r="AA178" s="340"/>
    </row>
    <row r="179" spans="2:27" ht="18" customHeight="1">
      <c r="B179" s="405"/>
      <c r="C179" s="405"/>
      <c r="D179" s="350"/>
      <c r="E179" s="350">
        <v>3020</v>
      </c>
      <c r="F179" s="404" t="s">
        <v>202</v>
      </c>
      <c r="G179" s="404"/>
      <c r="H179" s="347">
        <v>3349</v>
      </c>
      <c r="I179" s="347"/>
      <c r="J179" s="348">
        <v>3348.45</v>
      </c>
      <c r="K179" s="348">
        <f>(J179/H179)*100</f>
        <v>99.98357718722006</v>
      </c>
      <c r="L179" s="348">
        <f>J179</f>
        <v>3348.45</v>
      </c>
      <c r="M179" s="348"/>
      <c r="N179" s="348"/>
      <c r="O179" s="348"/>
      <c r="P179" s="348"/>
      <c r="Q179" s="348">
        <f>J179</f>
        <v>3348.45</v>
      </c>
      <c r="R179" s="348"/>
      <c r="S179" s="348"/>
      <c r="T179" s="348"/>
      <c r="U179" s="348"/>
      <c r="V179" s="348"/>
      <c r="W179" s="348"/>
      <c r="X179" s="347"/>
      <c r="Y179" s="347"/>
      <c r="AA179" s="340"/>
    </row>
    <row r="180" spans="2:27" ht="19.5" customHeight="1">
      <c r="B180" s="405"/>
      <c r="C180" s="405"/>
      <c r="D180" s="350"/>
      <c r="E180" s="350">
        <v>3030</v>
      </c>
      <c r="F180" s="404" t="s">
        <v>546</v>
      </c>
      <c r="G180" s="404"/>
      <c r="H180" s="347">
        <v>33916</v>
      </c>
      <c r="I180" s="347"/>
      <c r="J180" s="348">
        <v>34862</v>
      </c>
      <c r="K180" s="348">
        <f>(J180/H180)*100</f>
        <v>102.78924401462437</v>
      </c>
      <c r="L180" s="348">
        <f>J180</f>
        <v>34862</v>
      </c>
      <c r="M180" s="348"/>
      <c r="N180" s="348"/>
      <c r="O180" s="348"/>
      <c r="P180" s="348"/>
      <c r="Q180" s="348">
        <f>J180</f>
        <v>34862</v>
      </c>
      <c r="R180" s="348"/>
      <c r="S180" s="348"/>
      <c r="T180" s="348"/>
      <c r="U180" s="348"/>
      <c r="V180" s="348"/>
      <c r="W180" s="348"/>
      <c r="X180" s="347"/>
      <c r="Y180" s="347"/>
      <c r="AA180" s="340"/>
    </row>
    <row r="181" spans="2:27" ht="15" customHeight="1">
      <c r="B181" s="405"/>
      <c r="C181" s="405"/>
      <c r="D181" s="350"/>
      <c r="E181" s="350">
        <v>4010</v>
      </c>
      <c r="F181" s="404" t="s">
        <v>107</v>
      </c>
      <c r="G181" s="404"/>
      <c r="H181" s="347">
        <v>111122</v>
      </c>
      <c r="I181" s="347"/>
      <c r="J181" s="348">
        <v>110899.48</v>
      </c>
      <c r="K181" s="348">
        <f>(J181/H181)*100</f>
        <v>99.79975162434081</v>
      </c>
      <c r="L181" s="348">
        <f>J181</f>
        <v>110899.48</v>
      </c>
      <c r="M181" s="348">
        <f>J181</f>
        <v>110899.48</v>
      </c>
      <c r="N181" s="348">
        <f>J181</f>
        <v>110899.48</v>
      </c>
      <c r="O181" s="348"/>
      <c r="P181" s="348"/>
      <c r="Q181" s="348"/>
      <c r="R181" s="348"/>
      <c r="S181" s="348"/>
      <c r="T181" s="348"/>
      <c r="U181" s="348"/>
      <c r="V181" s="348"/>
      <c r="W181" s="348"/>
      <c r="X181" s="347"/>
      <c r="Y181" s="347"/>
      <c r="AA181" s="340"/>
    </row>
    <row r="182" spans="2:27" ht="21.75" customHeight="1">
      <c r="B182" s="405"/>
      <c r="C182" s="405"/>
      <c r="D182" s="350"/>
      <c r="E182" s="350">
        <v>4040</v>
      </c>
      <c r="F182" s="404" t="s">
        <v>109</v>
      </c>
      <c r="G182" s="404"/>
      <c r="H182" s="347">
        <v>7361</v>
      </c>
      <c r="I182" s="347"/>
      <c r="J182" s="348">
        <v>7088.29</v>
      </c>
      <c r="K182" s="348">
        <f>(J182/H182)*100</f>
        <v>96.29520445591632</v>
      </c>
      <c r="L182" s="348">
        <f>J182</f>
        <v>7088.29</v>
      </c>
      <c r="M182" s="348">
        <f>J182</f>
        <v>7088.29</v>
      </c>
      <c r="N182" s="348">
        <f>J182</f>
        <v>7088.29</v>
      </c>
      <c r="O182" s="348"/>
      <c r="P182" s="348"/>
      <c r="Q182" s="348"/>
      <c r="R182" s="348"/>
      <c r="S182" s="348"/>
      <c r="T182" s="348"/>
      <c r="U182" s="348"/>
      <c r="V182" s="348"/>
      <c r="W182" s="348"/>
      <c r="X182" s="347"/>
      <c r="Y182" s="347"/>
      <c r="AA182" s="340"/>
    </row>
    <row r="183" spans="2:27" ht="15" customHeight="1">
      <c r="B183" s="405"/>
      <c r="C183" s="405"/>
      <c r="D183" s="350"/>
      <c r="E183" s="350">
        <v>4110</v>
      </c>
      <c r="F183" s="404" t="s">
        <v>102</v>
      </c>
      <c r="G183" s="404"/>
      <c r="H183" s="347">
        <v>22573</v>
      </c>
      <c r="I183" s="347"/>
      <c r="J183" s="348">
        <v>21748.21</v>
      </c>
      <c r="K183" s="348">
        <f>(J183/H183)*100</f>
        <v>96.3461214725557</v>
      </c>
      <c r="L183" s="348">
        <f>J183</f>
        <v>21748.21</v>
      </c>
      <c r="M183" s="348">
        <f>J183</f>
        <v>21748.21</v>
      </c>
      <c r="N183" s="348">
        <f>J183</f>
        <v>21748.21</v>
      </c>
      <c r="O183" s="348"/>
      <c r="P183" s="348"/>
      <c r="Q183" s="348"/>
      <c r="R183" s="348"/>
      <c r="S183" s="348"/>
      <c r="T183" s="348"/>
      <c r="U183" s="348"/>
      <c r="V183" s="348"/>
      <c r="W183" s="348"/>
      <c r="X183" s="347"/>
      <c r="Y183" s="347"/>
      <c r="AA183" s="340"/>
    </row>
    <row r="184" spans="2:27" ht="24.75" customHeight="1">
      <c r="B184" s="405"/>
      <c r="C184" s="405"/>
      <c r="D184" s="350"/>
      <c r="E184" s="350">
        <v>4120</v>
      </c>
      <c r="F184" s="404" t="s">
        <v>451</v>
      </c>
      <c r="G184" s="404"/>
      <c r="H184" s="347">
        <v>1065</v>
      </c>
      <c r="I184" s="347"/>
      <c r="J184" s="348">
        <v>971.95</v>
      </c>
      <c r="K184" s="348">
        <f>(J184/H184)*100</f>
        <v>91.26291079812206</v>
      </c>
      <c r="L184" s="348">
        <f>J184</f>
        <v>971.95</v>
      </c>
      <c r="M184" s="348">
        <f>J184</f>
        <v>971.95</v>
      </c>
      <c r="N184" s="348">
        <f>J184</f>
        <v>971.95</v>
      </c>
      <c r="O184" s="348"/>
      <c r="P184" s="348"/>
      <c r="Q184" s="348"/>
      <c r="R184" s="348"/>
      <c r="S184" s="348"/>
      <c r="T184" s="348"/>
      <c r="U184" s="348"/>
      <c r="V184" s="348"/>
      <c r="W184" s="348"/>
      <c r="X184" s="347"/>
      <c r="Y184" s="347"/>
      <c r="AA184" s="340"/>
    </row>
    <row r="185" spans="2:27" ht="19.5" customHeight="1">
      <c r="B185" s="405"/>
      <c r="C185" s="405"/>
      <c r="D185" s="350"/>
      <c r="E185" s="350">
        <v>4140</v>
      </c>
      <c r="F185" s="404" t="s">
        <v>561</v>
      </c>
      <c r="G185" s="404"/>
      <c r="H185" s="347">
        <v>4982</v>
      </c>
      <c r="I185" s="347"/>
      <c r="J185" s="348">
        <v>4981.51</v>
      </c>
      <c r="K185" s="348">
        <f>(J185/H185)*100</f>
        <v>99.99016459253312</v>
      </c>
      <c r="L185" s="348">
        <f>J185</f>
        <v>4981.51</v>
      </c>
      <c r="M185" s="348">
        <f>J185</f>
        <v>4981.51</v>
      </c>
      <c r="N185" s="348">
        <v>0</v>
      </c>
      <c r="O185" s="348">
        <f>J185</f>
        <v>4981.51</v>
      </c>
      <c r="P185" s="348"/>
      <c r="Q185" s="348"/>
      <c r="R185" s="348"/>
      <c r="S185" s="348"/>
      <c r="T185" s="348"/>
      <c r="U185" s="348"/>
      <c r="V185" s="348"/>
      <c r="W185" s="348"/>
      <c r="X185" s="347"/>
      <c r="Y185" s="347"/>
      <c r="AA185" s="340"/>
    </row>
    <row r="186" spans="2:27" ht="15" customHeight="1">
      <c r="B186" s="405"/>
      <c r="C186" s="405"/>
      <c r="D186" s="350"/>
      <c r="E186" s="350">
        <v>4170</v>
      </c>
      <c r="F186" s="404" t="s">
        <v>103</v>
      </c>
      <c r="G186" s="404"/>
      <c r="H186" s="347">
        <v>21216</v>
      </c>
      <c r="I186" s="347"/>
      <c r="J186" s="348">
        <v>21024.42</v>
      </c>
      <c r="K186" s="348">
        <f>(J186/H186)*100</f>
        <v>99.09700226244344</v>
      </c>
      <c r="L186" s="348">
        <f>J186</f>
        <v>21024.42</v>
      </c>
      <c r="M186" s="348">
        <f>J186</f>
        <v>21024.42</v>
      </c>
      <c r="N186" s="348">
        <f>J186</f>
        <v>21024.42</v>
      </c>
      <c r="O186" s="348"/>
      <c r="P186" s="348"/>
      <c r="Q186" s="348"/>
      <c r="R186" s="348"/>
      <c r="S186" s="348"/>
      <c r="T186" s="348"/>
      <c r="U186" s="348"/>
      <c r="V186" s="348"/>
      <c r="W186" s="348"/>
      <c r="X186" s="347"/>
      <c r="Y186" s="347"/>
      <c r="AA186" s="340"/>
    </row>
    <row r="187" spans="2:27" ht="15" customHeight="1">
      <c r="B187" s="405"/>
      <c r="C187" s="405"/>
      <c r="D187" s="350"/>
      <c r="E187" s="350">
        <v>4210</v>
      </c>
      <c r="F187" s="404" t="s">
        <v>104</v>
      </c>
      <c r="G187" s="404"/>
      <c r="H187" s="347">
        <v>35447</v>
      </c>
      <c r="I187" s="347"/>
      <c r="J187" s="348">
        <v>33512.42</v>
      </c>
      <c r="K187" s="348">
        <f>(J187/H187)*100</f>
        <v>94.54233080373515</v>
      </c>
      <c r="L187" s="348">
        <f>J187</f>
        <v>33512.42</v>
      </c>
      <c r="M187" s="348">
        <f>J187</f>
        <v>33512.42</v>
      </c>
      <c r="N187" s="348"/>
      <c r="O187" s="348">
        <f>J187</f>
        <v>33512.42</v>
      </c>
      <c r="P187" s="348"/>
      <c r="Q187" s="348"/>
      <c r="R187" s="348"/>
      <c r="S187" s="348"/>
      <c r="T187" s="348"/>
      <c r="U187" s="348"/>
      <c r="V187" s="348"/>
      <c r="W187" s="348"/>
      <c r="X187" s="347"/>
      <c r="Y187" s="347"/>
      <c r="AA187" s="340"/>
    </row>
    <row r="188" spans="2:27" ht="15" customHeight="1">
      <c r="B188" s="405"/>
      <c r="C188" s="405"/>
      <c r="D188" s="350"/>
      <c r="E188" s="350">
        <v>4260</v>
      </c>
      <c r="F188" s="404" t="s">
        <v>520</v>
      </c>
      <c r="G188" s="404"/>
      <c r="H188" s="347">
        <v>70960</v>
      </c>
      <c r="I188" s="347"/>
      <c r="J188" s="348">
        <v>66696.58</v>
      </c>
      <c r="K188" s="348">
        <f>(J188/H188)*100</f>
        <v>93.99179819616685</v>
      </c>
      <c r="L188" s="348">
        <f>J188</f>
        <v>66696.58</v>
      </c>
      <c r="M188" s="348">
        <f>J188</f>
        <v>66696.58</v>
      </c>
      <c r="N188" s="348"/>
      <c r="O188" s="348">
        <f>J188</f>
        <v>66696.58</v>
      </c>
      <c r="P188" s="348"/>
      <c r="Q188" s="348"/>
      <c r="R188" s="348"/>
      <c r="S188" s="348"/>
      <c r="T188" s="348"/>
      <c r="U188" s="348"/>
      <c r="V188" s="348"/>
      <c r="W188" s="348"/>
      <c r="X188" s="347"/>
      <c r="Y188" s="347"/>
      <c r="AA188" s="340"/>
    </row>
    <row r="189" spans="1:27" ht="15" customHeight="1">
      <c r="A189" s="343"/>
      <c r="B189" s="352"/>
      <c r="C189" s="352"/>
      <c r="D189" s="350"/>
      <c r="E189" s="350">
        <v>4270</v>
      </c>
      <c r="F189" s="349" t="s">
        <v>311</v>
      </c>
      <c r="G189" s="349"/>
      <c r="H189" s="347">
        <v>24239</v>
      </c>
      <c r="I189" s="347"/>
      <c r="J189" s="348">
        <v>24191.62</v>
      </c>
      <c r="K189" s="348">
        <f>(J189/H189)*100</f>
        <v>99.80452988984693</v>
      </c>
      <c r="L189" s="348">
        <f>J189</f>
        <v>24191.62</v>
      </c>
      <c r="M189" s="348">
        <f>J189</f>
        <v>24191.62</v>
      </c>
      <c r="N189" s="348"/>
      <c r="O189" s="348">
        <f>J189</f>
        <v>24191.62</v>
      </c>
      <c r="P189" s="348"/>
      <c r="Q189" s="348"/>
      <c r="R189" s="348"/>
      <c r="S189" s="348"/>
      <c r="T189" s="348"/>
      <c r="U189" s="348"/>
      <c r="V189" s="348"/>
      <c r="W189" s="348"/>
      <c r="X189" s="347"/>
      <c r="Y189" s="347"/>
      <c r="Z189" s="343"/>
      <c r="AA189" s="340"/>
    </row>
    <row r="190" spans="1:27" ht="15" customHeight="1">
      <c r="A190" s="343"/>
      <c r="B190" s="352"/>
      <c r="C190" s="352"/>
      <c r="D190" s="350"/>
      <c r="E190" s="350">
        <v>4280</v>
      </c>
      <c r="F190" s="349" t="s">
        <v>533</v>
      </c>
      <c r="G190" s="349"/>
      <c r="H190" s="347">
        <v>3110</v>
      </c>
      <c r="I190" s="347"/>
      <c r="J190" s="348">
        <v>3100</v>
      </c>
      <c r="K190" s="348">
        <f>(J190/H190)*100</f>
        <v>99.67845659163987</v>
      </c>
      <c r="L190" s="348">
        <f>J190</f>
        <v>3100</v>
      </c>
      <c r="M190" s="348">
        <f>J190</f>
        <v>3100</v>
      </c>
      <c r="N190" s="348"/>
      <c r="O190" s="348">
        <f>J190</f>
        <v>3100</v>
      </c>
      <c r="P190" s="348"/>
      <c r="Q190" s="348"/>
      <c r="R190" s="348"/>
      <c r="S190" s="348"/>
      <c r="T190" s="348"/>
      <c r="U190" s="348"/>
      <c r="V190" s="348"/>
      <c r="W190" s="348"/>
      <c r="X190" s="347"/>
      <c r="Y190" s="347"/>
      <c r="Z190" s="343"/>
      <c r="AA190" s="340"/>
    </row>
    <row r="191" spans="1:27" ht="15" customHeight="1">
      <c r="A191" s="343"/>
      <c r="B191" s="352"/>
      <c r="C191" s="352"/>
      <c r="D191" s="350"/>
      <c r="E191" s="350">
        <v>4300</v>
      </c>
      <c r="F191" s="349" t="s">
        <v>105</v>
      </c>
      <c r="G191" s="349"/>
      <c r="H191" s="347">
        <v>16016</v>
      </c>
      <c r="I191" s="347"/>
      <c r="J191" s="348">
        <v>16373.54</v>
      </c>
      <c r="K191" s="348">
        <f>(J191/H191)*100</f>
        <v>102.23239260739261</v>
      </c>
      <c r="L191" s="348">
        <f>J191</f>
        <v>16373.54</v>
      </c>
      <c r="M191" s="348">
        <f>J191</f>
        <v>16373.54</v>
      </c>
      <c r="N191" s="348"/>
      <c r="O191" s="348">
        <f>J191</f>
        <v>16373.54</v>
      </c>
      <c r="P191" s="348"/>
      <c r="Q191" s="348"/>
      <c r="R191" s="348"/>
      <c r="S191" s="348"/>
      <c r="T191" s="348"/>
      <c r="U191" s="348"/>
      <c r="V191" s="348"/>
      <c r="W191" s="348"/>
      <c r="X191" s="347"/>
      <c r="Y191" s="347"/>
      <c r="Z191" s="343"/>
      <c r="AA191" s="340"/>
    </row>
    <row r="192" spans="1:27" ht="15" customHeight="1">
      <c r="A192" s="343"/>
      <c r="B192" s="363"/>
      <c r="C192" s="362"/>
      <c r="D192" s="350"/>
      <c r="E192" s="350">
        <v>4410</v>
      </c>
      <c r="F192" s="361" t="s">
        <v>110</v>
      </c>
      <c r="G192" s="360"/>
      <c r="H192" s="359">
        <v>1388</v>
      </c>
      <c r="I192" s="358"/>
      <c r="J192" s="348">
        <v>1387.44</v>
      </c>
      <c r="K192" s="348">
        <f>(J192/H192)*100</f>
        <v>99.95965417867436</v>
      </c>
      <c r="L192" s="348">
        <f>J192</f>
        <v>1387.44</v>
      </c>
      <c r="M192" s="348">
        <f>J192</f>
        <v>1387.44</v>
      </c>
      <c r="N192" s="348"/>
      <c r="O192" s="348">
        <f>J192</f>
        <v>1387.44</v>
      </c>
      <c r="P192" s="348"/>
      <c r="Q192" s="348"/>
      <c r="R192" s="348"/>
      <c r="S192" s="348"/>
      <c r="T192" s="348"/>
      <c r="U192" s="348"/>
      <c r="V192" s="348"/>
      <c r="W192" s="348"/>
      <c r="X192" s="359"/>
      <c r="Y192" s="358"/>
      <c r="Z192" s="343"/>
      <c r="AA192" s="340"/>
    </row>
    <row r="193" spans="1:27" ht="15" customHeight="1">
      <c r="A193" s="343"/>
      <c r="B193" s="363"/>
      <c r="C193" s="362"/>
      <c r="D193" s="350"/>
      <c r="E193" s="350">
        <v>4420</v>
      </c>
      <c r="F193" s="361" t="s">
        <v>560</v>
      </c>
      <c r="G193" s="360"/>
      <c r="H193" s="359">
        <v>310</v>
      </c>
      <c r="I193" s="358"/>
      <c r="J193" s="348">
        <v>300.88</v>
      </c>
      <c r="K193" s="348">
        <f>(J193/H193)*100</f>
        <v>97.05806451612902</v>
      </c>
      <c r="L193" s="348">
        <f>J193</f>
        <v>300.88</v>
      </c>
      <c r="M193" s="348">
        <f>J193</f>
        <v>300.88</v>
      </c>
      <c r="N193" s="348"/>
      <c r="O193" s="348">
        <f>J193</f>
        <v>300.88</v>
      </c>
      <c r="P193" s="348"/>
      <c r="Q193" s="348"/>
      <c r="R193" s="348"/>
      <c r="S193" s="348"/>
      <c r="T193" s="348"/>
      <c r="U193" s="348"/>
      <c r="V193" s="348"/>
      <c r="W193" s="348"/>
      <c r="X193" s="359"/>
      <c r="Y193" s="358"/>
      <c r="Z193" s="343"/>
      <c r="AA193" s="340"/>
    </row>
    <row r="194" spans="1:27" ht="15" customHeight="1">
      <c r="A194" s="343"/>
      <c r="B194" s="352"/>
      <c r="C194" s="352"/>
      <c r="D194" s="350"/>
      <c r="E194" s="350">
        <v>4430</v>
      </c>
      <c r="F194" s="349" t="s">
        <v>106</v>
      </c>
      <c r="G194" s="349"/>
      <c r="H194" s="347">
        <v>15687</v>
      </c>
      <c r="I194" s="347"/>
      <c r="J194" s="348">
        <v>15686.48</v>
      </c>
      <c r="K194" s="348">
        <f>(J194/H194)*100</f>
        <v>99.99668515331166</v>
      </c>
      <c r="L194" s="348">
        <f>J194</f>
        <v>15686.48</v>
      </c>
      <c r="M194" s="348">
        <f>J194</f>
        <v>15686.48</v>
      </c>
      <c r="N194" s="348"/>
      <c r="O194" s="348">
        <f>J194</f>
        <v>15686.48</v>
      </c>
      <c r="P194" s="348"/>
      <c r="Q194" s="348"/>
      <c r="R194" s="348"/>
      <c r="S194" s="348"/>
      <c r="T194" s="348"/>
      <c r="U194" s="348"/>
      <c r="V194" s="348"/>
      <c r="W194" s="348"/>
      <c r="X194" s="347"/>
      <c r="Y194" s="347"/>
      <c r="Z194" s="343"/>
      <c r="AA194" s="340"/>
    </row>
    <row r="195" spans="1:27" ht="19.5" customHeight="1">
      <c r="A195" s="343"/>
      <c r="B195" s="352"/>
      <c r="C195" s="352"/>
      <c r="D195" s="350"/>
      <c r="E195" s="350">
        <v>4440</v>
      </c>
      <c r="F195" s="349" t="s">
        <v>111</v>
      </c>
      <c r="G195" s="349"/>
      <c r="H195" s="347">
        <v>4364</v>
      </c>
      <c r="I195" s="347"/>
      <c r="J195" s="348">
        <v>4363.67</v>
      </c>
      <c r="K195" s="348">
        <f>(J195/H195)*100</f>
        <v>99.99243813015582</v>
      </c>
      <c r="L195" s="348">
        <f>J195</f>
        <v>4363.67</v>
      </c>
      <c r="M195" s="348">
        <f>J195</f>
        <v>4363.67</v>
      </c>
      <c r="N195" s="348"/>
      <c r="O195" s="348">
        <f>J195</f>
        <v>4363.67</v>
      </c>
      <c r="P195" s="348"/>
      <c r="Q195" s="348"/>
      <c r="R195" s="348"/>
      <c r="S195" s="348"/>
      <c r="T195" s="348"/>
      <c r="U195" s="348"/>
      <c r="V195" s="348"/>
      <c r="W195" s="348"/>
      <c r="X195" s="347"/>
      <c r="Y195" s="347"/>
      <c r="Z195" s="343"/>
      <c r="AA195" s="340"/>
    </row>
    <row r="196" spans="1:27" ht="52.5" customHeight="1">
      <c r="A196" s="343"/>
      <c r="B196" s="352"/>
      <c r="C196" s="352"/>
      <c r="D196" s="350"/>
      <c r="E196" s="403">
        <v>6230</v>
      </c>
      <c r="F196" s="402" t="s">
        <v>559</v>
      </c>
      <c r="G196" s="402"/>
      <c r="H196" s="347">
        <v>40000</v>
      </c>
      <c r="I196" s="347"/>
      <c r="J196" s="348">
        <v>40000</v>
      </c>
      <c r="K196" s="348">
        <f>(J196/H196)*100</f>
        <v>100</v>
      </c>
      <c r="L196" s="348"/>
      <c r="M196" s="348"/>
      <c r="N196" s="348"/>
      <c r="O196" s="348"/>
      <c r="P196" s="348"/>
      <c r="Q196" s="348"/>
      <c r="R196" s="348"/>
      <c r="S196" s="348"/>
      <c r="T196" s="348"/>
      <c r="U196" s="348">
        <f>J196</f>
        <v>40000</v>
      </c>
      <c r="V196" s="348">
        <f>J196</f>
        <v>40000</v>
      </c>
      <c r="W196" s="348"/>
      <c r="X196" s="347"/>
      <c r="Y196" s="347"/>
      <c r="Z196" s="343"/>
      <c r="AA196" s="340"/>
    </row>
    <row r="197" spans="1:27" ht="15" customHeight="1">
      <c r="A197" s="343"/>
      <c r="B197" s="396">
        <v>757</v>
      </c>
      <c r="C197" s="396"/>
      <c r="D197" s="356"/>
      <c r="E197" s="356"/>
      <c r="F197" s="355" t="s">
        <v>558</v>
      </c>
      <c r="G197" s="355"/>
      <c r="H197" s="353">
        <v>180531</v>
      </c>
      <c r="I197" s="353"/>
      <c r="J197" s="354">
        <f>J198</f>
        <v>175581.4</v>
      </c>
      <c r="K197" s="354">
        <f>(J197/H197)*100</f>
        <v>97.25831020711124</v>
      </c>
      <c r="L197" s="354">
        <f>L198</f>
        <v>175581.4</v>
      </c>
      <c r="M197" s="354"/>
      <c r="N197" s="354"/>
      <c r="O197" s="354"/>
      <c r="P197" s="354"/>
      <c r="Q197" s="354"/>
      <c r="R197" s="354"/>
      <c r="S197" s="354"/>
      <c r="T197" s="354">
        <f>T198</f>
        <v>175581.4</v>
      </c>
      <c r="U197" s="354"/>
      <c r="V197" s="354"/>
      <c r="W197" s="354"/>
      <c r="X197" s="353"/>
      <c r="Y197" s="353"/>
      <c r="Z197" s="343"/>
      <c r="AA197" s="340"/>
    </row>
    <row r="198" spans="1:27" ht="33" customHeight="1">
      <c r="A198" s="343"/>
      <c r="B198" s="396"/>
      <c r="C198" s="396"/>
      <c r="D198" s="356">
        <v>75702</v>
      </c>
      <c r="E198" s="356"/>
      <c r="F198" s="355" t="s">
        <v>557</v>
      </c>
      <c r="G198" s="355"/>
      <c r="H198" s="353">
        <v>180531</v>
      </c>
      <c r="I198" s="353"/>
      <c r="J198" s="354">
        <f>J200</f>
        <v>175581.4</v>
      </c>
      <c r="K198" s="354">
        <f>(J198/H198)*100</f>
        <v>97.25831020711124</v>
      </c>
      <c r="L198" s="354">
        <f>L200</f>
        <v>175581.4</v>
      </c>
      <c r="M198" s="354"/>
      <c r="N198" s="354"/>
      <c r="O198" s="354"/>
      <c r="P198" s="354"/>
      <c r="Q198" s="354"/>
      <c r="R198" s="354"/>
      <c r="S198" s="354"/>
      <c r="T198" s="354">
        <f>T200</f>
        <v>175581.4</v>
      </c>
      <c r="U198" s="354"/>
      <c r="V198" s="354"/>
      <c r="W198" s="354"/>
      <c r="X198" s="353"/>
      <c r="Y198" s="353"/>
      <c r="Z198" s="343"/>
      <c r="AA198" s="340"/>
    </row>
    <row r="199" spans="1:27" ht="33" customHeight="1">
      <c r="A199" s="343"/>
      <c r="B199" s="401"/>
      <c r="C199" s="400"/>
      <c r="D199" s="356"/>
      <c r="E199" s="356">
        <v>8010</v>
      </c>
      <c r="F199" s="384" t="s">
        <v>556</v>
      </c>
      <c r="G199" s="383"/>
      <c r="H199" s="365">
        <v>310</v>
      </c>
      <c r="I199" s="364"/>
      <c r="J199" s="354">
        <v>0</v>
      </c>
      <c r="K199" s="354">
        <f>(J199/H199)*100</f>
        <v>0</v>
      </c>
      <c r="L199" s="354">
        <f>J199</f>
        <v>0</v>
      </c>
      <c r="M199" s="354"/>
      <c r="N199" s="354"/>
      <c r="O199" s="354"/>
      <c r="P199" s="354"/>
      <c r="Q199" s="354"/>
      <c r="R199" s="354"/>
      <c r="S199" s="354"/>
      <c r="T199" s="354">
        <f>J199</f>
        <v>0</v>
      </c>
      <c r="U199" s="354"/>
      <c r="V199" s="354"/>
      <c r="W199" s="354"/>
      <c r="X199" s="365"/>
      <c r="Y199" s="364"/>
      <c r="Z199" s="343"/>
      <c r="AA199" s="340"/>
    </row>
    <row r="200" spans="1:27" ht="36.75" customHeight="1">
      <c r="A200" s="343"/>
      <c r="B200" s="399"/>
      <c r="C200" s="399"/>
      <c r="D200" s="350"/>
      <c r="E200" s="350">
        <v>8110</v>
      </c>
      <c r="F200" s="349" t="s">
        <v>555</v>
      </c>
      <c r="G200" s="349"/>
      <c r="H200" s="347">
        <v>180221</v>
      </c>
      <c r="I200" s="347"/>
      <c r="J200" s="348">
        <v>175581.4</v>
      </c>
      <c r="K200" s="348">
        <f>(J200/H200)*100</f>
        <v>97.42560522913534</v>
      </c>
      <c r="L200" s="348">
        <f>J200</f>
        <v>175581.4</v>
      </c>
      <c r="M200" s="348"/>
      <c r="N200" s="348"/>
      <c r="O200" s="348"/>
      <c r="P200" s="348"/>
      <c r="Q200" s="348"/>
      <c r="R200" s="348"/>
      <c r="S200" s="348"/>
      <c r="T200" s="348">
        <f>J200</f>
        <v>175581.4</v>
      </c>
      <c r="U200" s="348"/>
      <c r="V200" s="348"/>
      <c r="W200" s="348"/>
      <c r="X200" s="347"/>
      <c r="Y200" s="347"/>
      <c r="Z200" s="343"/>
      <c r="AA200" s="340"/>
    </row>
    <row r="201" spans="1:27" ht="15" customHeight="1">
      <c r="A201" s="343"/>
      <c r="B201" s="396">
        <v>758</v>
      </c>
      <c r="C201" s="396"/>
      <c r="D201" s="356"/>
      <c r="E201" s="356"/>
      <c r="F201" s="355" t="s">
        <v>58</v>
      </c>
      <c r="G201" s="355"/>
      <c r="H201" s="353">
        <f>H202</f>
        <v>88684.82</v>
      </c>
      <c r="I201" s="353"/>
      <c r="J201" s="354"/>
      <c r="K201" s="354"/>
      <c r="L201" s="354"/>
      <c r="M201" s="354"/>
      <c r="N201" s="354"/>
      <c r="O201" s="354"/>
      <c r="P201" s="354"/>
      <c r="Q201" s="354"/>
      <c r="R201" s="354"/>
      <c r="S201" s="354"/>
      <c r="T201" s="354"/>
      <c r="U201" s="354"/>
      <c r="V201" s="354"/>
      <c r="W201" s="354"/>
      <c r="X201" s="353"/>
      <c r="Y201" s="353"/>
      <c r="Z201" s="343"/>
      <c r="AA201" s="340"/>
    </row>
    <row r="202" spans="1:27" ht="15" customHeight="1">
      <c r="A202" s="343"/>
      <c r="B202" s="396"/>
      <c r="C202" s="396"/>
      <c r="D202" s="356">
        <v>75818</v>
      </c>
      <c r="E202" s="356"/>
      <c r="F202" s="355" t="s">
        <v>554</v>
      </c>
      <c r="G202" s="355"/>
      <c r="H202" s="353">
        <f>H203+H204</f>
        <v>88684.82</v>
      </c>
      <c r="I202" s="353"/>
      <c r="J202" s="354"/>
      <c r="K202" s="354"/>
      <c r="L202" s="354"/>
      <c r="M202" s="354"/>
      <c r="N202" s="354"/>
      <c r="O202" s="354"/>
      <c r="P202" s="354"/>
      <c r="Q202" s="354"/>
      <c r="R202" s="354"/>
      <c r="S202" s="354"/>
      <c r="T202" s="354"/>
      <c r="U202" s="354"/>
      <c r="V202" s="354"/>
      <c r="W202" s="354"/>
      <c r="X202" s="353"/>
      <c r="Y202" s="353"/>
      <c r="Z202" s="343"/>
      <c r="AA202" s="340"/>
    </row>
    <row r="203" spans="1:27" ht="15" customHeight="1">
      <c r="A203" s="343"/>
      <c r="B203" s="399"/>
      <c r="C203" s="399"/>
      <c r="D203" s="350"/>
      <c r="E203" s="350">
        <v>4810</v>
      </c>
      <c r="F203" s="349" t="s">
        <v>553</v>
      </c>
      <c r="G203" s="349"/>
      <c r="H203" s="347">
        <v>80000</v>
      </c>
      <c r="I203" s="347"/>
      <c r="J203" s="348"/>
      <c r="K203" s="354"/>
      <c r="L203" s="348"/>
      <c r="M203" s="348"/>
      <c r="N203" s="348"/>
      <c r="O203" s="348"/>
      <c r="P203" s="348"/>
      <c r="Q203" s="348"/>
      <c r="R203" s="348"/>
      <c r="S203" s="348"/>
      <c r="T203" s="348"/>
      <c r="U203" s="348"/>
      <c r="V203" s="348"/>
      <c r="W203" s="348"/>
      <c r="X203" s="347"/>
      <c r="Y203" s="347"/>
      <c r="Z203" s="343"/>
      <c r="AA203" s="340"/>
    </row>
    <row r="204" spans="1:27" ht="18.75" customHeight="1">
      <c r="A204" s="343"/>
      <c r="B204" s="398"/>
      <c r="C204" s="397"/>
      <c r="D204" s="350"/>
      <c r="E204" s="350">
        <v>6800</v>
      </c>
      <c r="F204" s="361" t="s">
        <v>552</v>
      </c>
      <c r="G204" s="360"/>
      <c r="H204" s="359">
        <v>8684.82</v>
      </c>
      <c r="I204" s="358"/>
      <c r="J204" s="348"/>
      <c r="K204" s="354"/>
      <c r="L204" s="348"/>
      <c r="M204" s="348"/>
      <c r="N204" s="348"/>
      <c r="O204" s="348"/>
      <c r="P204" s="348"/>
      <c r="Q204" s="348"/>
      <c r="R204" s="348"/>
      <c r="S204" s="348"/>
      <c r="T204" s="348"/>
      <c r="U204" s="348"/>
      <c r="V204" s="348"/>
      <c r="W204" s="348"/>
      <c r="X204" s="363"/>
      <c r="Y204" s="362"/>
      <c r="Z204" s="343"/>
      <c r="AA204" s="340"/>
    </row>
    <row r="205" spans="1:27" ht="15" customHeight="1">
      <c r="A205" s="343"/>
      <c r="B205" s="396">
        <v>801</v>
      </c>
      <c r="C205" s="396"/>
      <c r="D205" s="356"/>
      <c r="E205" s="356"/>
      <c r="F205" s="355" t="s">
        <v>63</v>
      </c>
      <c r="G205" s="355"/>
      <c r="H205" s="391">
        <f>H206+H225+H236+H255+H266+H275+H278+H291+H304+H317+H324+H321</f>
        <v>11457225.88</v>
      </c>
      <c r="I205" s="390"/>
      <c r="J205" s="354">
        <f>J206+J225+J236+J255+J266+J275+J278+J291+J304+J317+J324+J321</f>
        <v>11336074.93</v>
      </c>
      <c r="K205" s="354">
        <f>(J205/H205)*100</f>
        <v>98.94258041807934</v>
      </c>
      <c r="L205" s="354">
        <f>L206+L225+L236+L255+L266+L275+L278+L291+L304+L317+L324+L321</f>
        <v>11336074.93</v>
      </c>
      <c r="M205" s="354">
        <f>M206+M225+M236+M255+M266+M275+M278+M291+M304+M317+M324+M321</f>
        <v>10774048.92</v>
      </c>
      <c r="N205" s="354">
        <f>N206+N225+N236+N255+N266+N275+N278+N291+N304+N317+N324+N321</f>
        <v>8309102.230000001</v>
      </c>
      <c r="O205" s="354">
        <f>O206+O225+O236+O255+O266+O275+O278+O291+O304+O317+O324+O321</f>
        <v>2464946.6899999995</v>
      </c>
      <c r="P205" s="354">
        <f>P206+P225+P236+P255+P266+P275+P278+P291+P304+P317+P324+P321</f>
        <v>115063.83</v>
      </c>
      <c r="Q205" s="354">
        <f>Q206+Q225+Q236+Q255+Q266+Q275+Q278+Q291+Q304+Q317+Q324+Q321</f>
        <v>378712.96</v>
      </c>
      <c r="R205" s="354">
        <f>R206+R225+R236+R255+R266+R275+R278+R291+R304+R317+R324+R321</f>
        <v>68249.22</v>
      </c>
      <c r="S205" s="354"/>
      <c r="T205" s="354"/>
      <c r="U205" s="354"/>
      <c r="V205" s="354"/>
      <c r="W205" s="354"/>
      <c r="X205" s="353"/>
      <c r="Y205" s="353"/>
      <c r="Z205" s="343"/>
      <c r="AA205" s="340"/>
    </row>
    <row r="206" spans="1:27" ht="15" customHeight="1">
      <c r="A206" s="343"/>
      <c r="B206" s="357"/>
      <c r="C206" s="357"/>
      <c r="D206" s="356">
        <v>80101</v>
      </c>
      <c r="E206" s="356"/>
      <c r="F206" s="355" t="s">
        <v>64</v>
      </c>
      <c r="G206" s="355"/>
      <c r="H206" s="353">
        <f>SUM(H207:I224)</f>
        <v>6993418.58</v>
      </c>
      <c r="I206" s="353"/>
      <c r="J206" s="354">
        <f>SUM(J207:J224)</f>
        <v>6974729.420000001</v>
      </c>
      <c r="K206" s="354">
        <f>(J206/H206)*100</f>
        <v>99.73276074088506</v>
      </c>
      <c r="L206" s="354">
        <f>SUM(L207:L224)</f>
        <v>6974729.420000001</v>
      </c>
      <c r="M206" s="354">
        <f>SUM(M207:M224)</f>
        <v>6717721.240000001</v>
      </c>
      <c r="N206" s="354">
        <f>SUM(N207:N224)</f>
        <v>5671772.2700000005</v>
      </c>
      <c r="O206" s="354">
        <f>SUM(O207:O224)</f>
        <v>1045948.9699999999</v>
      </c>
      <c r="P206" s="354"/>
      <c r="Q206" s="354">
        <f>SUM(Q207:Q224)</f>
        <v>257008.18</v>
      </c>
      <c r="R206" s="354"/>
      <c r="S206" s="354"/>
      <c r="T206" s="354"/>
      <c r="U206" s="354"/>
      <c r="V206" s="354"/>
      <c r="W206" s="354"/>
      <c r="X206" s="353"/>
      <c r="Y206" s="353"/>
      <c r="Z206" s="343"/>
      <c r="AA206" s="340"/>
    </row>
    <row r="207" spans="1:27" ht="16.5" customHeight="1">
      <c r="A207" s="343"/>
      <c r="B207" s="352"/>
      <c r="C207" s="352"/>
      <c r="D207" s="350"/>
      <c r="E207" s="350">
        <v>3020</v>
      </c>
      <c r="F207" s="349" t="s">
        <v>202</v>
      </c>
      <c r="G207" s="349"/>
      <c r="H207" s="347">
        <v>257061</v>
      </c>
      <c r="I207" s="347"/>
      <c r="J207" s="348">
        <v>257008.18</v>
      </c>
      <c r="K207" s="354">
        <f>(J207/H207)*100</f>
        <v>99.9794523478863</v>
      </c>
      <c r="L207" s="348">
        <f>J207</f>
        <v>257008.18</v>
      </c>
      <c r="M207" s="348"/>
      <c r="N207" s="348"/>
      <c r="O207" s="348"/>
      <c r="P207" s="348"/>
      <c r="Q207" s="348">
        <f>J207</f>
        <v>257008.18</v>
      </c>
      <c r="R207" s="348"/>
      <c r="S207" s="348"/>
      <c r="T207" s="348"/>
      <c r="U207" s="348"/>
      <c r="V207" s="348"/>
      <c r="W207" s="348"/>
      <c r="X207" s="347"/>
      <c r="Y207" s="347"/>
      <c r="Z207" s="343"/>
      <c r="AA207" s="340"/>
    </row>
    <row r="208" spans="1:27" ht="15" customHeight="1">
      <c r="A208" s="343"/>
      <c r="B208" s="352"/>
      <c r="C208" s="352"/>
      <c r="D208" s="350"/>
      <c r="E208" s="350">
        <v>4010</v>
      </c>
      <c r="F208" s="349" t="s">
        <v>107</v>
      </c>
      <c r="G208" s="349"/>
      <c r="H208" s="347">
        <v>4450463</v>
      </c>
      <c r="I208" s="347"/>
      <c r="J208" s="348">
        <v>4435530.94</v>
      </c>
      <c r="K208" s="354">
        <f>(J208/H208)*100</f>
        <v>99.6644829987352</v>
      </c>
      <c r="L208" s="348">
        <f>J208</f>
        <v>4435530.94</v>
      </c>
      <c r="M208" s="348">
        <f>J208</f>
        <v>4435530.94</v>
      </c>
      <c r="N208" s="348">
        <f>J208</f>
        <v>4435530.94</v>
      </c>
      <c r="O208" s="348"/>
      <c r="P208" s="348"/>
      <c r="Q208" s="348"/>
      <c r="R208" s="348"/>
      <c r="S208" s="348"/>
      <c r="T208" s="348"/>
      <c r="U208" s="348"/>
      <c r="V208" s="348"/>
      <c r="W208" s="348"/>
      <c r="X208" s="347"/>
      <c r="Y208" s="347"/>
      <c r="Z208" s="343"/>
      <c r="AA208" s="340"/>
    </row>
    <row r="209" spans="1:27" ht="15" customHeight="1">
      <c r="A209" s="343"/>
      <c r="B209" s="352"/>
      <c r="C209" s="352"/>
      <c r="D209" s="350"/>
      <c r="E209" s="350">
        <v>4040</v>
      </c>
      <c r="F209" s="349" t="s">
        <v>109</v>
      </c>
      <c r="G209" s="349"/>
      <c r="H209" s="347">
        <v>332069.58</v>
      </c>
      <c r="I209" s="347"/>
      <c r="J209" s="348">
        <v>332069.58</v>
      </c>
      <c r="K209" s="354">
        <f>(J209/H209)*100</f>
        <v>100</v>
      </c>
      <c r="L209" s="348">
        <f>J209</f>
        <v>332069.58</v>
      </c>
      <c r="M209" s="348">
        <f>J209</f>
        <v>332069.58</v>
      </c>
      <c r="N209" s="348">
        <f>J209</f>
        <v>332069.58</v>
      </c>
      <c r="O209" s="348"/>
      <c r="P209" s="348"/>
      <c r="Q209" s="348"/>
      <c r="R209" s="348"/>
      <c r="S209" s="348"/>
      <c r="T209" s="348"/>
      <c r="U209" s="348"/>
      <c r="V209" s="348"/>
      <c r="W209" s="348"/>
      <c r="X209" s="347"/>
      <c r="Y209" s="347"/>
      <c r="Z209" s="343"/>
      <c r="AA209" s="340"/>
    </row>
    <row r="210" spans="1:27" ht="15" customHeight="1">
      <c r="A210" s="343"/>
      <c r="B210" s="352"/>
      <c r="C210" s="352"/>
      <c r="D210" s="350"/>
      <c r="E210" s="350">
        <v>4110</v>
      </c>
      <c r="F210" s="349" t="s">
        <v>102</v>
      </c>
      <c r="G210" s="349"/>
      <c r="H210" s="347">
        <v>827596</v>
      </c>
      <c r="I210" s="347"/>
      <c r="J210" s="348">
        <v>827065.2</v>
      </c>
      <c r="K210" s="354">
        <f>(J210/H210)*100</f>
        <v>99.93586242562796</v>
      </c>
      <c r="L210" s="348">
        <f>J210</f>
        <v>827065.2</v>
      </c>
      <c r="M210" s="348">
        <f>J210</f>
        <v>827065.2</v>
      </c>
      <c r="N210" s="348">
        <f>J210</f>
        <v>827065.2</v>
      </c>
      <c r="O210" s="348"/>
      <c r="P210" s="348"/>
      <c r="Q210" s="348"/>
      <c r="R210" s="348"/>
      <c r="S210" s="348"/>
      <c r="T210" s="348"/>
      <c r="U210" s="348"/>
      <c r="V210" s="348"/>
      <c r="W210" s="348"/>
      <c r="X210" s="347"/>
      <c r="Y210" s="347"/>
      <c r="Z210" s="343"/>
      <c r="AA210" s="340"/>
    </row>
    <row r="211" spans="1:27" ht="27" customHeight="1">
      <c r="A211" s="343"/>
      <c r="B211" s="352"/>
      <c r="C211" s="352"/>
      <c r="D211" s="350"/>
      <c r="E211" s="350">
        <v>4120</v>
      </c>
      <c r="F211" s="349" t="s">
        <v>550</v>
      </c>
      <c r="G211" s="349"/>
      <c r="H211" s="347">
        <v>77247</v>
      </c>
      <c r="I211" s="347"/>
      <c r="J211" s="348">
        <v>77106.55</v>
      </c>
      <c r="K211" s="354">
        <f>(J211/H211)*100</f>
        <v>99.81818064131942</v>
      </c>
      <c r="L211" s="348">
        <f>J211</f>
        <v>77106.55</v>
      </c>
      <c r="M211" s="348">
        <f>J211</f>
        <v>77106.55</v>
      </c>
      <c r="N211" s="348">
        <f>J211</f>
        <v>77106.55</v>
      </c>
      <c r="O211" s="348"/>
      <c r="P211" s="348"/>
      <c r="Q211" s="348"/>
      <c r="R211" s="348"/>
      <c r="S211" s="348"/>
      <c r="T211" s="348"/>
      <c r="U211" s="348"/>
      <c r="V211" s="348"/>
      <c r="W211" s="348"/>
      <c r="X211" s="347"/>
      <c r="Y211" s="347"/>
      <c r="Z211" s="343"/>
      <c r="AA211" s="340"/>
    </row>
    <row r="212" spans="1:27" ht="15" customHeight="1">
      <c r="A212" s="343"/>
      <c r="B212" s="352"/>
      <c r="C212" s="352"/>
      <c r="D212" s="350"/>
      <c r="E212" s="350">
        <v>4210</v>
      </c>
      <c r="F212" s="349" t="s">
        <v>104</v>
      </c>
      <c r="G212" s="349"/>
      <c r="H212" s="347">
        <v>140249</v>
      </c>
      <c r="I212" s="347"/>
      <c r="J212" s="348">
        <v>140193.19</v>
      </c>
      <c r="K212" s="354">
        <f>(J212/H212)*100</f>
        <v>99.96020648988585</v>
      </c>
      <c r="L212" s="348">
        <f>J212</f>
        <v>140193.19</v>
      </c>
      <c r="M212" s="348">
        <f>J212</f>
        <v>140193.19</v>
      </c>
      <c r="N212" s="348"/>
      <c r="O212" s="348">
        <f>J212</f>
        <v>140193.19</v>
      </c>
      <c r="P212" s="348"/>
      <c r="Q212" s="348"/>
      <c r="R212" s="348"/>
      <c r="S212" s="348"/>
      <c r="T212" s="348"/>
      <c r="U212" s="348"/>
      <c r="V212" s="348"/>
      <c r="W212" s="348"/>
      <c r="X212" s="347"/>
      <c r="Y212" s="347"/>
      <c r="Z212" s="343"/>
      <c r="AA212" s="340"/>
    </row>
    <row r="213" spans="1:27" ht="15" customHeight="1">
      <c r="A213" s="343"/>
      <c r="B213" s="352"/>
      <c r="C213" s="352"/>
      <c r="D213" s="350"/>
      <c r="E213" s="350">
        <v>4220</v>
      </c>
      <c r="F213" s="349" t="s">
        <v>256</v>
      </c>
      <c r="G213" s="349"/>
      <c r="H213" s="347">
        <v>2750</v>
      </c>
      <c r="I213" s="347"/>
      <c r="J213" s="348">
        <v>2719.06</v>
      </c>
      <c r="K213" s="354">
        <f>(J213/H213)*100</f>
        <v>98.87490909090909</v>
      </c>
      <c r="L213" s="348">
        <f>J213</f>
        <v>2719.06</v>
      </c>
      <c r="M213" s="348">
        <f>J213</f>
        <v>2719.06</v>
      </c>
      <c r="N213" s="348"/>
      <c r="O213" s="348">
        <f>J213</f>
        <v>2719.06</v>
      </c>
      <c r="P213" s="348"/>
      <c r="Q213" s="348"/>
      <c r="R213" s="348"/>
      <c r="S213" s="348"/>
      <c r="T213" s="348"/>
      <c r="U213" s="348"/>
      <c r="V213" s="348"/>
      <c r="W213" s="348"/>
      <c r="X213" s="347"/>
      <c r="Y213" s="347"/>
      <c r="Z213" s="343"/>
      <c r="AA213" s="340"/>
    </row>
    <row r="214" spans="1:27" ht="18" customHeight="1">
      <c r="A214" s="343"/>
      <c r="B214" s="352"/>
      <c r="C214" s="352"/>
      <c r="D214" s="350"/>
      <c r="E214" s="350">
        <v>4240</v>
      </c>
      <c r="F214" s="349" t="s">
        <v>534</v>
      </c>
      <c r="G214" s="349"/>
      <c r="H214" s="347">
        <v>88587</v>
      </c>
      <c r="I214" s="347"/>
      <c r="J214" s="348">
        <v>87213.23</v>
      </c>
      <c r="K214" s="354">
        <f>(J214/H214)*100</f>
        <v>98.44924198810209</v>
      </c>
      <c r="L214" s="348">
        <f>J214</f>
        <v>87213.23</v>
      </c>
      <c r="M214" s="348">
        <f>J214</f>
        <v>87213.23</v>
      </c>
      <c r="N214" s="348"/>
      <c r="O214" s="348">
        <f>J214</f>
        <v>87213.23</v>
      </c>
      <c r="P214" s="348"/>
      <c r="Q214" s="348"/>
      <c r="R214" s="348"/>
      <c r="S214" s="348"/>
      <c r="T214" s="348"/>
      <c r="U214" s="348"/>
      <c r="V214" s="348"/>
      <c r="W214" s="348"/>
      <c r="X214" s="347"/>
      <c r="Y214" s="347"/>
      <c r="Z214" s="343"/>
      <c r="AA214" s="340"/>
    </row>
    <row r="215" spans="1:27" ht="30.75" customHeight="1">
      <c r="A215" s="343"/>
      <c r="B215" s="352"/>
      <c r="C215" s="352"/>
      <c r="D215" s="350"/>
      <c r="E215" s="350">
        <v>4260</v>
      </c>
      <c r="F215" s="349" t="s">
        <v>520</v>
      </c>
      <c r="G215" s="349"/>
      <c r="H215" s="347">
        <v>377836</v>
      </c>
      <c r="I215" s="347"/>
      <c r="J215" s="348">
        <v>377458.16</v>
      </c>
      <c r="K215" s="354">
        <f>(J215/H215)*100</f>
        <v>99.89999894133962</v>
      </c>
      <c r="L215" s="348">
        <f>J215</f>
        <v>377458.16</v>
      </c>
      <c r="M215" s="348">
        <f>J215</f>
        <v>377458.16</v>
      </c>
      <c r="N215" s="348"/>
      <c r="O215" s="348">
        <f>J215</f>
        <v>377458.16</v>
      </c>
      <c r="P215" s="348"/>
      <c r="Q215" s="348"/>
      <c r="R215" s="348"/>
      <c r="S215" s="348"/>
      <c r="T215" s="348"/>
      <c r="U215" s="348"/>
      <c r="V215" s="348"/>
      <c r="W215" s="348"/>
      <c r="X215" s="347"/>
      <c r="Y215" s="347"/>
      <c r="Z215" s="343"/>
      <c r="AA215" s="340"/>
    </row>
    <row r="216" spans="1:27" ht="15" customHeight="1">
      <c r="A216" s="343"/>
      <c r="B216" s="352"/>
      <c r="C216" s="352"/>
      <c r="D216" s="350"/>
      <c r="E216" s="350">
        <v>4270</v>
      </c>
      <c r="F216" s="349" t="s">
        <v>311</v>
      </c>
      <c r="G216" s="349"/>
      <c r="H216" s="347">
        <v>54747</v>
      </c>
      <c r="I216" s="347"/>
      <c r="J216" s="348">
        <v>54196.18</v>
      </c>
      <c r="K216" s="354">
        <f>(J216/H216)*100</f>
        <v>98.99388094324803</v>
      </c>
      <c r="L216" s="348">
        <f>J216</f>
        <v>54196.18</v>
      </c>
      <c r="M216" s="348">
        <f>J216</f>
        <v>54196.18</v>
      </c>
      <c r="N216" s="348"/>
      <c r="O216" s="348">
        <f>J216</f>
        <v>54196.18</v>
      </c>
      <c r="P216" s="348"/>
      <c r="Q216" s="348"/>
      <c r="R216" s="348"/>
      <c r="S216" s="348"/>
      <c r="T216" s="348"/>
      <c r="U216" s="348"/>
      <c r="V216" s="348"/>
      <c r="W216" s="348"/>
      <c r="X216" s="347"/>
      <c r="Y216" s="347"/>
      <c r="Z216" s="343"/>
      <c r="AA216" s="340"/>
    </row>
    <row r="217" spans="1:27" ht="15" customHeight="1">
      <c r="A217" s="343"/>
      <c r="B217" s="352"/>
      <c r="C217" s="352"/>
      <c r="D217" s="350"/>
      <c r="E217" s="350">
        <v>4280</v>
      </c>
      <c r="F217" s="349" t="s">
        <v>533</v>
      </c>
      <c r="G217" s="349"/>
      <c r="H217" s="347">
        <v>3050</v>
      </c>
      <c r="I217" s="347"/>
      <c r="J217" s="348">
        <v>2730</v>
      </c>
      <c r="K217" s="354">
        <f>(J217/H217)*100</f>
        <v>89.50819672131148</v>
      </c>
      <c r="L217" s="348">
        <f>J217</f>
        <v>2730</v>
      </c>
      <c r="M217" s="348">
        <f>J217</f>
        <v>2730</v>
      </c>
      <c r="N217" s="348"/>
      <c r="O217" s="348">
        <f>J217</f>
        <v>2730</v>
      </c>
      <c r="P217" s="348"/>
      <c r="Q217" s="348"/>
      <c r="R217" s="348"/>
      <c r="S217" s="348"/>
      <c r="T217" s="348"/>
      <c r="U217" s="348"/>
      <c r="V217" s="348"/>
      <c r="W217" s="348"/>
      <c r="X217" s="347"/>
      <c r="Y217" s="347"/>
      <c r="Z217" s="343"/>
      <c r="AA217" s="340"/>
    </row>
    <row r="218" spans="1:27" ht="15" customHeight="1">
      <c r="A218" s="343"/>
      <c r="B218" s="352"/>
      <c r="C218" s="352"/>
      <c r="D218" s="350"/>
      <c r="E218" s="350">
        <v>4300</v>
      </c>
      <c r="F218" s="349" t="s">
        <v>105</v>
      </c>
      <c r="G218" s="349"/>
      <c r="H218" s="347">
        <v>117041</v>
      </c>
      <c r="I218" s="347"/>
      <c r="J218" s="348">
        <v>116978.2</v>
      </c>
      <c r="K218" s="354">
        <f>(J218/H218)*100</f>
        <v>99.94634358899872</v>
      </c>
      <c r="L218" s="348">
        <f>J218</f>
        <v>116978.2</v>
      </c>
      <c r="M218" s="348">
        <f>J218</f>
        <v>116978.2</v>
      </c>
      <c r="N218" s="348"/>
      <c r="O218" s="348">
        <f>J218</f>
        <v>116978.2</v>
      </c>
      <c r="P218" s="348"/>
      <c r="Q218" s="348"/>
      <c r="R218" s="348"/>
      <c r="S218" s="348"/>
      <c r="T218" s="348"/>
      <c r="U218" s="348"/>
      <c r="V218" s="348"/>
      <c r="W218" s="348"/>
      <c r="X218" s="347"/>
      <c r="Y218" s="347"/>
      <c r="Z218" s="343"/>
      <c r="AA218" s="340"/>
    </row>
    <row r="219" spans="1:27" ht="18" customHeight="1">
      <c r="A219" s="343"/>
      <c r="B219" s="352"/>
      <c r="C219" s="352"/>
      <c r="D219" s="350"/>
      <c r="E219" s="350">
        <v>4360</v>
      </c>
      <c r="F219" s="349" t="s">
        <v>537</v>
      </c>
      <c r="G219" s="349"/>
      <c r="H219" s="347">
        <v>14380.32</v>
      </c>
      <c r="I219" s="347"/>
      <c r="J219" s="348">
        <v>14331.09</v>
      </c>
      <c r="K219" s="354">
        <f>(J219/H219)*100</f>
        <v>99.65765713141293</v>
      </c>
      <c r="L219" s="348">
        <f>J219</f>
        <v>14331.09</v>
      </c>
      <c r="M219" s="348">
        <f>J219</f>
        <v>14331.09</v>
      </c>
      <c r="N219" s="348"/>
      <c r="O219" s="348">
        <f>J219</f>
        <v>14331.09</v>
      </c>
      <c r="P219" s="348"/>
      <c r="Q219" s="348"/>
      <c r="R219" s="348"/>
      <c r="S219" s="348"/>
      <c r="T219" s="348"/>
      <c r="U219" s="348"/>
      <c r="V219" s="348"/>
      <c r="W219" s="348"/>
      <c r="X219" s="347"/>
      <c r="Y219" s="347"/>
      <c r="Z219" s="343"/>
      <c r="AA219" s="340"/>
    </row>
    <row r="220" spans="1:27" ht="15" customHeight="1">
      <c r="A220" s="343"/>
      <c r="B220" s="352"/>
      <c r="C220" s="352"/>
      <c r="D220" s="350"/>
      <c r="E220" s="350">
        <v>4410</v>
      </c>
      <c r="F220" s="349" t="s">
        <v>110</v>
      </c>
      <c r="G220" s="349"/>
      <c r="H220" s="347">
        <v>7085</v>
      </c>
      <c r="I220" s="347"/>
      <c r="J220" s="348">
        <v>7047.86</v>
      </c>
      <c r="K220" s="354">
        <f>(J220/H220)*100</f>
        <v>99.4757939308398</v>
      </c>
      <c r="L220" s="348">
        <f>J220</f>
        <v>7047.86</v>
      </c>
      <c r="M220" s="348">
        <f>J220</f>
        <v>7047.86</v>
      </c>
      <c r="N220" s="348"/>
      <c r="O220" s="348">
        <f>J220</f>
        <v>7047.86</v>
      </c>
      <c r="P220" s="348"/>
      <c r="Q220" s="348"/>
      <c r="R220" s="348"/>
      <c r="S220" s="348"/>
      <c r="T220" s="348"/>
      <c r="U220" s="348"/>
      <c r="V220" s="348"/>
      <c r="W220" s="348"/>
      <c r="X220" s="347"/>
      <c r="Y220" s="347"/>
      <c r="Z220" s="343"/>
      <c r="AA220" s="340"/>
    </row>
    <row r="221" spans="1:27" ht="15" customHeight="1">
      <c r="A221" s="343"/>
      <c r="B221" s="352"/>
      <c r="C221" s="352"/>
      <c r="D221" s="350"/>
      <c r="E221" s="350">
        <v>4430</v>
      </c>
      <c r="F221" s="349" t="s">
        <v>106</v>
      </c>
      <c r="G221" s="349"/>
      <c r="H221" s="347">
        <v>8783</v>
      </c>
      <c r="I221" s="347"/>
      <c r="J221" s="348">
        <v>8783</v>
      </c>
      <c r="K221" s="354">
        <f>(J221/H221)*100</f>
        <v>100</v>
      </c>
      <c r="L221" s="348">
        <f>J221</f>
        <v>8783</v>
      </c>
      <c r="M221" s="348">
        <f>J221</f>
        <v>8783</v>
      </c>
      <c r="N221" s="348"/>
      <c r="O221" s="348">
        <f>J221</f>
        <v>8783</v>
      </c>
      <c r="P221" s="348"/>
      <c r="Q221" s="348"/>
      <c r="R221" s="348"/>
      <c r="S221" s="348"/>
      <c r="T221" s="348"/>
      <c r="U221" s="348"/>
      <c r="V221" s="348"/>
      <c r="W221" s="348"/>
      <c r="X221" s="347"/>
      <c r="Y221" s="347"/>
      <c r="Z221" s="343"/>
      <c r="AA221" s="340"/>
    </row>
    <row r="222" spans="1:27" ht="19.5" customHeight="1">
      <c r="A222" s="343"/>
      <c r="B222" s="352"/>
      <c r="C222" s="352"/>
      <c r="D222" s="350"/>
      <c r="E222" s="350">
        <v>4440</v>
      </c>
      <c r="F222" s="349" t="s">
        <v>111</v>
      </c>
      <c r="G222" s="349"/>
      <c r="H222" s="347">
        <v>230602.68</v>
      </c>
      <c r="I222" s="347"/>
      <c r="J222" s="348">
        <v>230602.68</v>
      </c>
      <c r="K222" s="354">
        <f>(J222/H222)*100</f>
        <v>100</v>
      </c>
      <c r="L222" s="348">
        <f>J222</f>
        <v>230602.68</v>
      </c>
      <c r="M222" s="348">
        <f>J222</f>
        <v>230602.68</v>
      </c>
      <c r="N222" s="348"/>
      <c r="O222" s="348">
        <f>J222</f>
        <v>230602.68</v>
      </c>
      <c r="P222" s="348"/>
      <c r="Q222" s="348"/>
      <c r="R222" s="348"/>
      <c r="S222" s="348"/>
      <c r="T222" s="348"/>
      <c r="U222" s="348"/>
      <c r="V222" s="348"/>
      <c r="W222" s="348"/>
      <c r="X222" s="347"/>
      <c r="Y222" s="347"/>
      <c r="Z222" s="343"/>
      <c r="AA222" s="340"/>
    </row>
    <row r="223" spans="1:27" ht="19.5" customHeight="1">
      <c r="A223" s="343"/>
      <c r="B223" s="352"/>
      <c r="C223" s="352"/>
      <c r="D223" s="350"/>
      <c r="E223" s="350">
        <v>4520</v>
      </c>
      <c r="F223" s="349" t="s">
        <v>514</v>
      </c>
      <c r="G223" s="349"/>
      <c r="H223" s="347">
        <v>3206</v>
      </c>
      <c r="I223" s="347"/>
      <c r="J223" s="348">
        <v>3205.95</v>
      </c>
      <c r="K223" s="354">
        <f>(J223/H223)*100</f>
        <v>99.99844042420462</v>
      </c>
      <c r="L223" s="348">
        <f>J223</f>
        <v>3205.95</v>
      </c>
      <c r="M223" s="348">
        <f>J223</f>
        <v>3205.95</v>
      </c>
      <c r="N223" s="348"/>
      <c r="O223" s="348">
        <f>J223</f>
        <v>3205.95</v>
      </c>
      <c r="P223" s="348"/>
      <c r="Q223" s="348"/>
      <c r="R223" s="348"/>
      <c r="S223" s="348"/>
      <c r="T223" s="348"/>
      <c r="U223" s="348"/>
      <c r="V223" s="348"/>
      <c r="W223" s="348"/>
      <c r="X223" s="347"/>
      <c r="Y223" s="347"/>
      <c r="Z223" s="343"/>
      <c r="AA223" s="340"/>
    </row>
    <row r="224" spans="1:27" ht="19.5" customHeight="1">
      <c r="A224" s="343"/>
      <c r="B224" s="352"/>
      <c r="C224" s="352"/>
      <c r="D224" s="350"/>
      <c r="E224" s="350">
        <v>4700</v>
      </c>
      <c r="F224" s="349" t="s">
        <v>529</v>
      </c>
      <c r="G224" s="349"/>
      <c r="H224" s="347">
        <v>665</v>
      </c>
      <c r="I224" s="347"/>
      <c r="J224" s="348">
        <v>490.37</v>
      </c>
      <c r="K224" s="354">
        <f>(J224/H224)*100</f>
        <v>73.73984962406016</v>
      </c>
      <c r="L224" s="348">
        <f>J224</f>
        <v>490.37</v>
      </c>
      <c r="M224" s="348">
        <f>J224</f>
        <v>490.37</v>
      </c>
      <c r="N224" s="348"/>
      <c r="O224" s="348">
        <f>J224</f>
        <v>490.37</v>
      </c>
      <c r="P224" s="348"/>
      <c r="Q224" s="348"/>
      <c r="R224" s="348"/>
      <c r="S224" s="348"/>
      <c r="T224" s="348"/>
      <c r="U224" s="348"/>
      <c r="V224" s="348"/>
      <c r="W224" s="348"/>
      <c r="X224" s="347"/>
      <c r="Y224" s="347"/>
      <c r="Z224" s="343"/>
      <c r="AA224" s="340"/>
    </row>
    <row r="225" spans="1:27" ht="19.5" customHeight="1">
      <c r="A225" s="343"/>
      <c r="B225" s="357"/>
      <c r="C225" s="357"/>
      <c r="D225" s="356">
        <v>80103</v>
      </c>
      <c r="E225" s="356"/>
      <c r="F225" s="355" t="s">
        <v>175</v>
      </c>
      <c r="G225" s="355"/>
      <c r="H225" s="353">
        <f>SUM(H226:I230)+SUM(H231:I235)</f>
        <v>479285.37000000005</v>
      </c>
      <c r="I225" s="353"/>
      <c r="J225" s="354">
        <f>SUM(J226:J230)+SUM(J231:J235)</f>
        <v>473332.83</v>
      </c>
      <c r="K225" s="354">
        <f>(J225/H225)*100</f>
        <v>98.758038452123</v>
      </c>
      <c r="L225" s="354">
        <f>SUM(L226:L230)+SUM(L231:L235)</f>
        <v>473332.83</v>
      </c>
      <c r="M225" s="354">
        <f>SUM(M226:M230)+SUM(M231:M235)</f>
        <v>451792.96</v>
      </c>
      <c r="N225" s="354">
        <f>SUM(N226:N230)+SUM(N231:N235)</f>
        <v>428165.37</v>
      </c>
      <c r="O225" s="354">
        <f>SUM(O226:O230)+SUM(O231:O235)</f>
        <v>23627.59</v>
      </c>
      <c r="P225" s="354"/>
      <c r="Q225" s="354">
        <f>SUM(Q226:Q230)+SUM(Q231:Q235)</f>
        <v>21539.87</v>
      </c>
      <c r="R225" s="354"/>
      <c r="S225" s="354"/>
      <c r="T225" s="354"/>
      <c r="U225" s="354"/>
      <c r="V225" s="354"/>
      <c r="W225" s="354"/>
      <c r="X225" s="353"/>
      <c r="Y225" s="353"/>
      <c r="Z225" s="343"/>
      <c r="AA225" s="340"/>
    </row>
    <row r="226" spans="1:27" ht="20.25" customHeight="1">
      <c r="A226" s="343"/>
      <c r="B226" s="352"/>
      <c r="C226" s="352"/>
      <c r="D226" s="350"/>
      <c r="E226" s="350">
        <v>3020</v>
      </c>
      <c r="F226" s="349" t="s">
        <v>202</v>
      </c>
      <c r="G226" s="349"/>
      <c r="H226" s="347">
        <v>21929</v>
      </c>
      <c r="I226" s="347"/>
      <c r="J226" s="348">
        <v>21539.87</v>
      </c>
      <c r="K226" s="354">
        <f>(J226/H226)*100</f>
        <v>98.22550047881799</v>
      </c>
      <c r="L226" s="348">
        <f>J226</f>
        <v>21539.87</v>
      </c>
      <c r="M226" s="348"/>
      <c r="N226" s="348"/>
      <c r="O226" s="348"/>
      <c r="P226" s="348"/>
      <c r="Q226" s="348">
        <f>J226</f>
        <v>21539.87</v>
      </c>
      <c r="R226" s="348"/>
      <c r="S226" s="348"/>
      <c r="T226" s="348"/>
      <c r="U226" s="348"/>
      <c r="V226" s="348"/>
      <c r="W226" s="348"/>
      <c r="X226" s="347"/>
      <c r="Y226" s="347"/>
      <c r="Z226" s="343"/>
      <c r="AA226" s="340"/>
    </row>
    <row r="227" spans="1:27" ht="15" customHeight="1">
      <c r="A227" s="343"/>
      <c r="B227" s="352"/>
      <c r="C227" s="352"/>
      <c r="D227" s="350"/>
      <c r="E227" s="350">
        <v>4010</v>
      </c>
      <c r="F227" s="349" t="s">
        <v>107</v>
      </c>
      <c r="G227" s="349"/>
      <c r="H227" s="347">
        <v>336913</v>
      </c>
      <c r="I227" s="347"/>
      <c r="J227" s="348">
        <v>332395.94</v>
      </c>
      <c r="K227" s="354">
        <f>(J227/H227)*100</f>
        <v>98.65927999216414</v>
      </c>
      <c r="L227" s="348">
        <f>J227</f>
        <v>332395.94</v>
      </c>
      <c r="M227" s="348">
        <f>J227</f>
        <v>332395.94</v>
      </c>
      <c r="N227" s="348">
        <f>J227</f>
        <v>332395.94</v>
      </c>
      <c r="O227" s="348"/>
      <c r="P227" s="348"/>
      <c r="Q227" s="348"/>
      <c r="R227" s="348"/>
      <c r="S227" s="348"/>
      <c r="T227" s="348"/>
      <c r="U227" s="348"/>
      <c r="V227" s="348"/>
      <c r="W227" s="348"/>
      <c r="X227" s="347"/>
      <c r="Y227" s="347"/>
      <c r="Z227" s="343"/>
      <c r="AA227" s="340"/>
    </row>
    <row r="228" spans="1:27" ht="15" customHeight="1">
      <c r="A228" s="343"/>
      <c r="B228" s="352"/>
      <c r="C228" s="352"/>
      <c r="D228" s="350"/>
      <c r="E228" s="350">
        <v>4040</v>
      </c>
      <c r="F228" s="349" t="s">
        <v>109</v>
      </c>
      <c r="G228" s="349"/>
      <c r="H228" s="347">
        <v>27564.76</v>
      </c>
      <c r="I228" s="347"/>
      <c r="J228" s="348">
        <v>27564.76</v>
      </c>
      <c r="K228" s="354">
        <f>(J228/H228)*100</f>
        <v>100</v>
      </c>
      <c r="L228" s="348">
        <f>J228</f>
        <v>27564.76</v>
      </c>
      <c r="M228" s="348">
        <f>J228</f>
        <v>27564.76</v>
      </c>
      <c r="N228" s="348">
        <f>J228</f>
        <v>27564.76</v>
      </c>
      <c r="O228" s="348"/>
      <c r="P228" s="348"/>
      <c r="Q228" s="348"/>
      <c r="R228" s="348"/>
      <c r="S228" s="348"/>
      <c r="T228" s="348"/>
      <c r="U228" s="348"/>
      <c r="V228" s="348"/>
      <c r="W228" s="348"/>
      <c r="X228" s="347"/>
      <c r="Y228" s="347"/>
      <c r="Z228" s="343"/>
      <c r="AA228" s="340"/>
    </row>
    <row r="229" spans="1:27" ht="15" customHeight="1">
      <c r="A229" s="343"/>
      <c r="B229" s="352"/>
      <c r="C229" s="352"/>
      <c r="D229" s="350"/>
      <c r="E229" s="350">
        <v>4110</v>
      </c>
      <c r="F229" s="349" t="s">
        <v>102</v>
      </c>
      <c r="G229" s="349"/>
      <c r="H229" s="347">
        <v>62315.78</v>
      </c>
      <c r="I229" s="347"/>
      <c r="J229" s="348">
        <v>62235.44</v>
      </c>
      <c r="K229" s="354">
        <f>(J229/H229)*100</f>
        <v>99.87107599391358</v>
      </c>
      <c r="L229" s="348">
        <f>J229</f>
        <v>62235.44</v>
      </c>
      <c r="M229" s="348">
        <f>J229</f>
        <v>62235.44</v>
      </c>
      <c r="N229" s="348">
        <f>J229</f>
        <v>62235.44</v>
      </c>
      <c r="O229" s="348"/>
      <c r="P229" s="348"/>
      <c r="Q229" s="348"/>
      <c r="R229" s="348"/>
      <c r="S229" s="348"/>
      <c r="T229" s="348"/>
      <c r="U229" s="348"/>
      <c r="V229" s="348"/>
      <c r="W229" s="348"/>
      <c r="X229" s="347"/>
      <c r="Y229" s="347"/>
      <c r="Z229" s="343"/>
      <c r="AA229" s="340"/>
    </row>
    <row r="230" spans="1:27" ht="27.75" customHeight="1">
      <c r="A230" s="343"/>
      <c r="B230" s="352"/>
      <c r="C230" s="352"/>
      <c r="D230" s="350"/>
      <c r="E230" s="350">
        <v>4120</v>
      </c>
      <c r="F230" s="349" t="s">
        <v>451</v>
      </c>
      <c r="G230" s="349"/>
      <c r="H230" s="347">
        <v>6060.83</v>
      </c>
      <c r="I230" s="347"/>
      <c r="J230" s="348">
        <v>5969.23</v>
      </c>
      <c r="K230" s="354">
        <f>(J230/H230)*100</f>
        <v>98.48865584416654</v>
      </c>
      <c r="L230" s="348">
        <f>J230</f>
        <v>5969.23</v>
      </c>
      <c r="M230" s="348">
        <f>J230</f>
        <v>5969.23</v>
      </c>
      <c r="N230" s="348">
        <f>J230</f>
        <v>5969.23</v>
      </c>
      <c r="O230" s="348"/>
      <c r="P230" s="348"/>
      <c r="Q230" s="348"/>
      <c r="R230" s="348"/>
      <c r="S230" s="348"/>
      <c r="T230" s="348"/>
      <c r="U230" s="348"/>
      <c r="V230" s="348"/>
      <c r="W230" s="348"/>
      <c r="X230" s="347"/>
      <c r="Y230" s="347"/>
      <c r="Z230" s="343"/>
      <c r="AA230" s="340"/>
    </row>
    <row r="231" spans="1:27" ht="15" customHeight="1">
      <c r="A231" s="343"/>
      <c r="B231" s="352"/>
      <c r="C231" s="352"/>
      <c r="D231" s="350"/>
      <c r="E231" s="350">
        <v>4210</v>
      </c>
      <c r="F231" s="349" t="s">
        <v>104</v>
      </c>
      <c r="G231" s="349"/>
      <c r="H231" s="347">
        <v>3092</v>
      </c>
      <c r="I231" s="347"/>
      <c r="J231" s="348">
        <v>2227.66</v>
      </c>
      <c r="K231" s="348">
        <f>(J231/H231)*100</f>
        <v>72.04592496765846</v>
      </c>
      <c r="L231" s="348">
        <f>J231</f>
        <v>2227.66</v>
      </c>
      <c r="M231" s="348">
        <f>J231</f>
        <v>2227.66</v>
      </c>
      <c r="N231" s="348"/>
      <c r="O231" s="348">
        <f>J231</f>
        <v>2227.66</v>
      </c>
      <c r="P231" s="348"/>
      <c r="Q231" s="348"/>
      <c r="R231" s="348"/>
      <c r="S231" s="348"/>
      <c r="T231" s="348"/>
      <c r="U231" s="348"/>
      <c r="V231" s="348"/>
      <c r="W231" s="348"/>
      <c r="X231" s="347"/>
      <c r="Y231" s="347"/>
      <c r="Z231" s="343"/>
      <c r="AA231" s="340"/>
    </row>
    <row r="232" spans="1:27" ht="20.25" customHeight="1">
      <c r="A232" s="343"/>
      <c r="B232" s="352"/>
      <c r="C232" s="352"/>
      <c r="D232" s="350"/>
      <c r="E232" s="350">
        <v>4240</v>
      </c>
      <c r="F232" s="349" t="s">
        <v>534</v>
      </c>
      <c r="G232" s="349"/>
      <c r="H232" s="347">
        <v>2760</v>
      </c>
      <c r="I232" s="347"/>
      <c r="J232" s="348">
        <v>2753.92</v>
      </c>
      <c r="K232" s="348">
        <f>(J232/H232)*100</f>
        <v>99.77971014492753</v>
      </c>
      <c r="L232" s="348">
        <f>J232</f>
        <v>2753.92</v>
      </c>
      <c r="M232" s="348">
        <f>J232</f>
        <v>2753.92</v>
      </c>
      <c r="N232" s="348"/>
      <c r="O232" s="348">
        <f>J232</f>
        <v>2753.92</v>
      </c>
      <c r="P232" s="348"/>
      <c r="Q232" s="348"/>
      <c r="R232" s="348"/>
      <c r="S232" s="348"/>
      <c r="T232" s="348"/>
      <c r="U232" s="348"/>
      <c r="V232" s="348"/>
      <c r="W232" s="348"/>
      <c r="X232" s="347"/>
      <c r="Y232" s="347"/>
      <c r="Z232" s="343"/>
      <c r="AA232" s="340"/>
    </row>
    <row r="233" spans="1:27" ht="15" customHeight="1">
      <c r="A233" s="343"/>
      <c r="B233" s="363"/>
      <c r="C233" s="362"/>
      <c r="D233" s="350"/>
      <c r="E233" s="350">
        <v>4280</v>
      </c>
      <c r="F233" s="361" t="s">
        <v>533</v>
      </c>
      <c r="G233" s="360"/>
      <c r="H233" s="359">
        <v>50</v>
      </c>
      <c r="I233" s="358"/>
      <c r="J233" s="348">
        <v>50</v>
      </c>
      <c r="K233" s="348">
        <f>(J233/H233)*100</f>
        <v>100</v>
      </c>
      <c r="L233" s="348">
        <f>J233</f>
        <v>50</v>
      </c>
      <c r="M233" s="348">
        <f>J233</f>
        <v>50</v>
      </c>
      <c r="N233" s="348"/>
      <c r="O233" s="348">
        <f>J233</f>
        <v>50</v>
      </c>
      <c r="P233" s="348"/>
      <c r="Q233" s="348"/>
      <c r="R233" s="348"/>
      <c r="S233" s="348"/>
      <c r="T233" s="348"/>
      <c r="U233" s="348"/>
      <c r="V233" s="348"/>
      <c r="W233" s="348"/>
      <c r="X233" s="359"/>
      <c r="Y233" s="358"/>
      <c r="Z233" s="343"/>
      <c r="AA233" s="340"/>
    </row>
    <row r="234" spans="1:27" ht="15" customHeight="1">
      <c r="A234" s="343"/>
      <c r="B234" s="352"/>
      <c r="C234" s="352"/>
      <c r="D234" s="350"/>
      <c r="E234" s="350">
        <v>4300</v>
      </c>
      <c r="F234" s="349" t="s">
        <v>105</v>
      </c>
      <c r="G234" s="349"/>
      <c r="H234" s="347">
        <v>659</v>
      </c>
      <c r="I234" s="347"/>
      <c r="J234" s="348">
        <v>655.01</v>
      </c>
      <c r="K234" s="348">
        <f>(J234/H234)*100</f>
        <v>99.39453717754174</v>
      </c>
      <c r="L234" s="348">
        <f>J234</f>
        <v>655.01</v>
      </c>
      <c r="M234" s="348">
        <f>J234</f>
        <v>655.01</v>
      </c>
      <c r="N234" s="348"/>
      <c r="O234" s="348">
        <f>J234</f>
        <v>655.01</v>
      </c>
      <c r="P234" s="348"/>
      <c r="Q234" s="348"/>
      <c r="R234" s="348"/>
      <c r="S234" s="348"/>
      <c r="T234" s="348"/>
      <c r="U234" s="348"/>
      <c r="V234" s="348"/>
      <c r="W234" s="348"/>
      <c r="X234" s="347"/>
      <c r="Y234" s="347"/>
      <c r="Z234" s="343"/>
      <c r="AA234" s="340"/>
    </row>
    <row r="235" spans="1:27" ht="19.5" customHeight="1">
      <c r="A235" s="343"/>
      <c r="B235" s="352"/>
      <c r="C235" s="352"/>
      <c r="D235" s="350"/>
      <c r="E235" s="350">
        <v>4440</v>
      </c>
      <c r="F235" s="349" t="s">
        <v>111</v>
      </c>
      <c r="G235" s="349"/>
      <c r="H235" s="347">
        <v>17941</v>
      </c>
      <c r="I235" s="347"/>
      <c r="J235" s="348">
        <v>17941</v>
      </c>
      <c r="K235" s="348">
        <f>(J235/H235)*100</f>
        <v>100</v>
      </c>
      <c r="L235" s="348">
        <f>J235</f>
        <v>17941</v>
      </c>
      <c r="M235" s="348">
        <f>J235</f>
        <v>17941</v>
      </c>
      <c r="N235" s="348"/>
      <c r="O235" s="348">
        <f>J235</f>
        <v>17941</v>
      </c>
      <c r="P235" s="348"/>
      <c r="Q235" s="348"/>
      <c r="R235" s="348"/>
      <c r="S235" s="348"/>
      <c r="T235" s="348"/>
      <c r="U235" s="348"/>
      <c r="V235" s="348"/>
      <c r="W235" s="348"/>
      <c r="X235" s="347"/>
      <c r="Y235" s="347"/>
      <c r="Z235" s="343"/>
      <c r="AA235" s="340"/>
    </row>
    <row r="236" spans="1:27" ht="15" customHeight="1">
      <c r="A236" s="343"/>
      <c r="B236" s="357"/>
      <c r="C236" s="357"/>
      <c r="D236" s="356">
        <v>80104</v>
      </c>
      <c r="E236" s="356"/>
      <c r="F236" s="355" t="s">
        <v>551</v>
      </c>
      <c r="G236" s="355"/>
      <c r="H236" s="365">
        <f>SUM(H237:H254)</f>
        <v>1638776.51</v>
      </c>
      <c r="I236" s="364"/>
      <c r="J236" s="354">
        <f>SUM(J237:J254)</f>
        <v>1617434.6799999997</v>
      </c>
      <c r="K236" s="354">
        <f>(J236/H236)*100</f>
        <v>98.697697344954</v>
      </c>
      <c r="L236" s="354">
        <f>SUM(L237:L254)</f>
        <v>1617434.6799999997</v>
      </c>
      <c r="M236" s="354">
        <f>SUM(M237:M254)</f>
        <v>1578752.6799999997</v>
      </c>
      <c r="N236" s="354">
        <f>SUM(N237:N254)</f>
        <v>903783.91</v>
      </c>
      <c r="O236" s="354">
        <f>SUM(O237:O254)</f>
        <v>674968.7699999999</v>
      </c>
      <c r="P236" s="354"/>
      <c r="Q236" s="354">
        <f>SUM(Q237:Q254)</f>
        <v>38682</v>
      </c>
      <c r="R236" s="354"/>
      <c r="S236" s="354"/>
      <c r="T236" s="354"/>
      <c r="U236" s="354"/>
      <c r="V236" s="354"/>
      <c r="W236" s="354"/>
      <c r="X236" s="353"/>
      <c r="Y236" s="353"/>
      <c r="Z236" s="343"/>
      <c r="AA236" s="340"/>
    </row>
    <row r="237" spans="1:27" ht="21.75" customHeight="1">
      <c r="A237" s="343"/>
      <c r="B237" s="352"/>
      <c r="C237" s="352"/>
      <c r="D237" s="350"/>
      <c r="E237" s="350">
        <v>3020</v>
      </c>
      <c r="F237" s="349" t="s">
        <v>202</v>
      </c>
      <c r="G237" s="349"/>
      <c r="H237" s="347">
        <v>38682</v>
      </c>
      <c r="I237" s="347"/>
      <c r="J237" s="348">
        <v>38682</v>
      </c>
      <c r="K237" s="348">
        <f>(J237/H237)*100</f>
        <v>100</v>
      </c>
      <c r="L237" s="348">
        <f>J237</f>
        <v>38682</v>
      </c>
      <c r="M237" s="348"/>
      <c r="N237" s="348"/>
      <c r="O237" s="348"/>
      <c r="P237" s="348"/>
      <c r="Q237" s="348">
        <f>J237</f>
        <v>38682</v>
      </c>
      <c r="R237" s="348"/>
      <c r="S237" s="348"/>
      <c r="T237" s="348"/>
      <c r="U237" s="348"/>
      <c r="V237" s="348"/>
      <c r="W237" s="348"/>
      <c r="X237" s="347"/>
      <c r="Y237" s="347"/>
      <c r="Z237" s="343"/>
      <c r="AA237" s="340"/>
    </row>
    <row r="238" spans="1:27" ht="15" customHeight="1">
      <c r="A238" s="343"/>
      <c r="B238" s="352"/>
      <c r="C238" s="352"/>
      <c r="D238" s="350"/>
      <c r="E238" s="350">
        <v>4010</v>
      </c>
      <c r="F238" s="349" t="s">
        <v>107</v>
      </c>
      <c r="G238" s="349"/>
      <c r="H238" s="347">
        <v>725704</v>
      </c>
      <c r="I238" s="347"/>
      <c r="J238" s="348">
        <v>712140.33</v>
      </c>
      <c r="K238" s="348">
        <f>(J238/H238)*100</f>
        <v>98.13096386405476</v>
      </c>
      <c r="L238" s="348">
        <f>J238</f>
        <v>712140.33</v>
      </c>
      <c r="M238" s="348">
        <f>J238</f>
        <v>712140.33</v>
      </c>
      <c r="N238" s="348">
        <f>J238</f>
        <v>712140.33</v>
      </c>
      <c r="O238" s="348"/>
      <c r="P238" s="348"/>
      <c r="Q238" s="348"/>
      <c r="R238" s="348"/>
      <c r="S238" s="348"/>
      <c r="T238" s="348"/>
      <c r="U238" s="348"/>
      <c r="V238" s="348"/>
      <c r="W238" s="348"/>
      <c r="X238" s="347"/>
      <c r="Y238" s="347"/>
      <c r="Z238" s="343"/>
      <c r="AA238" s="340"/>
    </row>
    <row r="239" spans="1:27" ht="15" customHeight="1">
      <c r="A239" s="343"/>
      <c r="B239" s="352"/>
      <c r="C239" s="352"/>
      <c r="D239" s="350"/>
      <c r="E239" s="350">
        <v>4040</v>
      </c>
      <c r="F239" s="349" t="s">
        <v>109</v>
      </c>
      <c r="G239" s="349"/>
      <c r="H239" s="347">
        <v>45583.52</v>
      </c>
      <c r="I239" s="347"/>
      <c r="J239" s="348">
        <v>45583.52</v>
      </c>
      <c r="K239" s="348">
        <f>(J239/H239)*100</f>
        <v>100</v>
      </c>
      <c r="L239" s="348">
        <f>J239</f>
        <v>45583.52</v>
      </c>
      <c r="M239" s="348">
        <f>J239</f>
        <v>45583.52</v>
      </c>
      <c r="N239" s="348">
        <f>J239</f>
        <v>45583.52</v>
      </c>
      <c r="O239" s="348"/>
      <c r="P239" s="348"/>
      <c r="Q239" s="348"/>
      <c r="R239" s="348"/>
      <c r="S239" s="348"/>
      <c r="T239" s="348"/>
      <c r="U239" s="348"/>
      <c r="V239" s="348"/>
      <c r="W239" s="348"/>
      <c r="X239" s="347"/>
      <c r="Y239" s="347"/>
      <c r="Z239" s="343"/>
      <c r="AA239" s="340"/>
    </row>
    <row r="240" spans="1:27" ht="15" customHeight="1">
      <c r="A240" s="343"/>
      <c r="B240" s="352"/>
      <c r="C240" s="352"/>
      <c r="D240" s="350"/>
      <c r="E240" s="350">
        <v>4110</v>
      </c>
      <c r="F240" s="349" t="s">
        <v>102</v>
      </c>
      <c r="G240" s="349"/>
      <c r="H240" s="347">
        <v>137721.87</v>
      </c>
      <c r="I240" s="347"/>
      <c r="J240" s="348">
        <v>132406.76</v>
      </c>
      <c r="K240" s="348">
        <f>(J240/H240)*100</f>
        <v>96.14069283259079</v>
      </c>
      <c r="L240" s="348">
        <f>J240</f>
        <v>132406.76</v>
      </c>
      <c r="M240" s="348">
        <f>J240</f>
        <v>132406.76</v>
      </c>
      <c r="N240" s="348">
        <f>J240</f>
        <v>132406.76</v>
      </c>
      <c r="O240" s="348"/>
      <c r="P240" s="348"/>
      <c r="Q240" s="348"/>
      <c r="R240" s="348"/>
      <c r="S240" s="348"/>
      <c r="T240" s="348"/>
      <c r="U240" s="348"/>
      <c r="V240" s="348"/>
      <c r="W240" s="348"/>
      <c r="X240" s="347"/>
      <c r="Y240" s="347"/>
      <c r="Z240" s="343"/>
      <c r="AA240" s="340"/>
    </row>
    <row r="241" spans="1:27" ht="27" customHeight="1">
      <c r="A241" s="343"/>
      <c r="B241" s="352"/>
      <c r="C241" s="352"/>
      <c r="D241" s="350"/>
      <c r="E241" s="350">
        <v>4120</v>
      </c>
      <c r="F241" s="349" t="s">
        <v>550</v>
      </c>
      <c r="G241" s="349"/>
      <c r="H241" s="347">
        <v>14112.39</v>
      </c>
      <c r="I241" s="347"/>
      <c r="J241" s="348">
        <v>13653.3</v>
      </c>
      <c r="K241" s="348">
        <f>(J241/H241)*100</f>
        <v>96.74690112730728</v>
      </c>
      <c r="L241" s="348">
        <f>J241</f>
        <v>13653.3</v>
      </c>
      <c r="M241" s="348">
        <f>J241</f>
        <v>13653.3</v>
      </c>
      <c r="N241" s="348">
        <f>J241</f>
        <v>13653.3</v>
      </c>
      <c r="O241" s="348"/>
      <c r="P241" s="348"/>
      <c r="Q241" s="348"/>
      <c r="R241" s="348"/>
      <c r="S241" s="348"/>
      <c r="T241" s="348"/>
      <c r="U241" s="348"/>
      <c r="V241" s="348"/>
      <c r="W241" s="348"/>
      <c r="X241" s="347"/>
      <c r="Y241" s="347"/>
      <c r="Z241" s="343"/>
      <c r="AA241" s="340"/>
    </row>
    <row r="242" spans="1:27" ht="15" customHeight="1">
      <c r="A242" s="343"/>
      <c r="B242" s="352"/>
      <c r="C242" s="352"/>
      <c r="D242" s="350"/>
      <c r="E242" s="350">
        <v>4210</v>
      </c>
      <c r="F242" s="349" t="s">
        <v>104</v>
      </c>
      <c r="G242" s="349"/>
      <c r="H242" s="347">
        <v>6842</v>
      </c>
      <c r="I242" s="347"/>
      <c r="J242" s="348">
        <v>6673.56</v>
      </c>
      <c r="K242" s="348">
        <f>(J242/H242)*100</f>
        <v>97.53814674071909</v>
      </c>
      <c r="L242" s="348">
        <f>J242</f>
        <v>6673.56</v>
      </c>
      <c r="M242" s="348">
        <f>J242</f>
        <v>6673.56</v>
      </c>
      <c r="N242" s="348"/>
      <c r="O242" s="348">
        <f>J242</f>
        <v>6673.56</v>
      </c>
      <c r="P242" s="348"/>
      <c r="Q242" s="348"/>
      <c r="R242" s="348"/>
      <c r="S242" s="348"/>
      <c r="T242" s="348"/>
      <c r="U242" s="348"/>
      <c r="V242" s="348"/>
      <c r="W242" s="348"/>
      <c r="X242" s="347"/>
      <c r="Y242" s="347"/>
      <c r="Z242" s="343"/>
      <c r="AA242" s="340"/>
    </row>
    <row r="243" spans="1:27" ht="15" customHeight="1">
      <c r="A243" s="343"/>
      <c r="B243" s="352"/>
      <c r="C243" s="352"/>
      <c r="D243" s="350"/>
      <c r="E243" s="350">
        <v>4220</v>
      </c>
      <c r="F243" s="349" t="s">
        <v>256</v>
      </c>
      <c r="G243" s="349"/>
      <c r="H243" s="347">
        <v>361</v>
      </c>
      <c r="I243" s="347"/>
      <c r="J243" s="348">
        <v>360.14</v>
      </c>
      <c r="K243" s="348">
        <f>(J243/H243)*100</f>
        <v>99.76177285318559</v>
      </c>
      <c r="L243" s="348">
        <f>J243</f>
        <v>360.14</v>
      </c>
      <c r="M243" s="348">
        <f>J243</f>
        <v>360.14</v>
      </c>
      <c r="N243" s="348"/>
      <c r="O243" s="348">
        <f>J243</f>
        <v>360.14</v>
      </c>
      <c r="P243" s="348"/>
      <c r="Q243" s="348"/>
      <c r="R243" s="348"/>
      <c r="S243" s="348"/>
      <c r="T243" s="348"/>
      <c r="U243" s="348"/>
      <c r="V243" s="348"/>
      <c r="W243" s="348"/>
      <c r="X243" s="347"/>
      <c r="Y243" s="347"/>
      <c r="Z243" s="343"/>
      <c r="AA243" s="340"/>
    </row>
    <row r="244" spans="1:27" ht="18" customHeight="1">
      <c r="A244" s="343"/>
      <c r="B244" s="352"/>
      <c r="C244" s="352"/>
      <c r="D244" s="350"/>
      <c r="E244" s="350">
        <v>4240</v>
      </c>
      <c r="F244" s="349" t="s">
        <v>534</v>
      </c>
      <c r="G244" s="349"/>
      <c r="H244" s="347">
        <v>2134</v>
      </c>
      <c r="I244" s="347"/>
      <c r="J244" s="348">
        <v>2119.48</v>
      </c>
      <c r="K244" s="348">
        <f>(J244/H244)*100</f>
        <v>99.31958762886597</v>
      </c>
      <c r="L244" s="348">
        <f>J244</f>
        <v>2119.48</v>
      </c>
      <c r="M244" s="348">
        <f>J244</f>
        <v>2119.48</v>
      </c>
      <c r="N244" s="348"/>
      <c r="O244" s="348">
        <f>J244</f>
        <v>2119.48</v>
      </c>
      <c r="P244" s="348"/>
      <c r="Q244" s="348"/>
      <c r="R244" s="348"/>
      <c r="S244" s="348"/>
      <c r="T244" s="348"/>
      <c r="U244" s="348"/>
      <c r="V244" s="348"/>
      <c r="W244" s="348"/>
      <c r="X244" s="347"/>
      <c r="Y244" s="347"/>
      <c r="Z244" s="343"/>
      <c r="AA244" s="340"/>
    </row>
    <row r="245" spans="1:27" ht="15" customHeight="1">
      <c r="A245" s="343"/>
      <c r="B245" s="352"/>
      <c r="C245" s="352"/>
      <c r="D245" s="350"/>
      <c r="E245" s="350">
        <v>4260</v>
      </c>
      <c r="F245" s="349" t="s">
        <v>520</v>
      </c>
      <c r="G245" s="349"/>
      <c r="H245" s="347">
        <v>52435</v>
      </c>
      <c r="I245" s="347"/>
      <c r="J245" s="348">
        <v>52424.76</v>
      </c>
      <c r="K245" s="348">
        <f>(J245/H245)*100</f>
        <v>99.98047105940688</v>
      </c>
      <c r="L245" s="348">
        <f>J245</f>
        <v>52424.76</v>
      </c>
      <c r="M245" s="348">
        <f>J245</f>
        <v>52424.76</v>
      </c>
      <c r="N245" s="348"/>
      <c r="O245" s="348">
        <f>J245</f>
        <v>52424.76</v>
      </c>
      <c r="P245" s="348"/>
      <c r="Q245" s="348"/>
      <c r="R245" s="348"/>
      <c r="S245" s="348"/>
      <c r="T245" s="348"/>
      <c r="U245" s="348"/>
      <c r="V245" s="348"/>
      <c r="W245" s="348"/>
      <c r="X245" s="347"/>
      <c r="Y245" s="347"/>
      <c r="Z245" s="343"/>
      <c r="AA245" s="340"/>
    </row>
    <row r="246" spans="1:27" ht="15" customHeight="1">
      <c r="A246" s="343"/>
      <c r="B246" s="352"/>
      <c r="C246" s="352"/>
      <c r="D246" s="350"/>
      <c r="E246" s="350">
        <v>4270</v>
      </c>
      <c r="F246" s="349" t="s">
        <v>311</v>
      </c>
      <c r="G246" s="349"/>
      <c r="H246" s="347">
        <v>13220</v>
      </c>
      <c r="I246" s="347"/>
      <c r="J246" s="348">
        <v>12396.45</v>
      </c>
      <c r="K246" s="348">
        <f>(J246/H246)*100</f>
        <v>93.77042360060514</v>
      </c>
      <c r="L246" s="348">
        <f>J246</f>
        <v>12396.45</v>
      </c>
      <c r="M246" s="348">
        <f>J246</f>
        <v>12396.45</v>
      </c>
      <c r="N246" s="348"/>
      <c r="O246" s="348">
        <f>J246</f>
        <v>12396.45</v>
      </c>
      <c r="P246" s="348"/>
      <c r="Q246" s="348"/>
      <c r="R246" s="348"/>
      <c r="S246" s="348"/>
      <c r="T246" s="348"/>
      <c r="U246" s="348"/>
      <c r="V246" s="348"/>
      <c r="W246" s="348"/>
      <c r="X246" s="347"/>
      <c r="Y246" s="347"/>
      <c r="Z246" s="343"/>
      <c r="AA246" s="340"/>
    </row>
    <row r="247" spans="1:27" ht="15" customHeight="1">
      <c r="A247" s="343"/>
      <c r="B247" s="352"/>
      <c r="C247" s="352"/>
      <c r="D247" s="350"/>
      <c r="E247" s="350">
        <v>4280</v>
      </c>
      <c r="F247" s="349" t="s">
        <v>533</v>
      </c>
      <c r="G247" s="349"/>
      <c r="H247" s="347">
        <v>600</v>
      </c>
      <c r="I247" s="347"/>
      <c r="J247" s="348">
        <v>500</v>
      </c>
      <c r="K247" s="348">
        <f>(J247/H247)*100</f>
        <v>83.33333333333334</v>
      </c>
      <c r="L247" s="348">
        <f>J247</f>
        <v>500</v>
      </c>
      <c r="M247" s="348">
        <f>J247</f>
        <v>500</v>
      </c>
      <c r="N247" s="348"/>
      <c r="O247" s="348">
        <f>J247</f>
        <v>500</v>
      </c>
      <c r="P247" s="348"/>
      <c r="Q247" s="348"/>
      <c r="R247" s="348"/>
      <c r="S247" s="348"/>
      <c r="T247" s="348"/>
      <c r="U247" s="348"/>
      <c r="V247" s="348"/>
      <c r="W247" s="348"/>
      <c r="X247" s="347"/>
      <c r="Y247" s="347"/>
      <c r="Z247" s="343"/>
      <c r="AA247" s="340"/>
    </row>
    <row r="248" spans="1:27" ht="15" customHeight="1">
      <c r="A248" s="343"/>
      <c r="B248" s="352"/>
      <c r="C248" s="352"/>
      <c r="D248" s="350"/>
      <c r="E248" s="350">
        <v>4300</v>
      </c>
      <c r="F248" s="349" t="s">
        <v>105</v>
      </c>
      <c r="G248" s="349"/>
      <c r="H248" s="347">
        <v>11560</v>
      </c>
      <c r="I248" s="347"/>
      <c r="J248" s="348">
        <v>11546.69</v>
      </c>
      <c r="K248" s="348">
        <f>(J248/H248)*100</f>
        <v>99.88486159169551</v>
      </c>
      <c r="L248" s="348">
        <f>J248</f>
        <v>11546.69</v>
      </c>
      <c r="M248" s="348">
        <f>J248</f>
        <v>11546.69</v>
      </c>
      <c r="N248" s="348"/>
      <c r="O248" s="348">
        <f>J248</f>
        <v>11546.69</v>
      </c>
      <c r="P248" s="348"/>
      <c r="Q248" s="348"/>
      <c r="R248" s="348"/>
      <c r="S248" s="348"/>
      <c r="T248" s="348"/>
      <c r="U248" s="348"/>
      <c r="V248" s="348"/>
      <c r="W248" s="348"/>
      <c r="X248" s="347"/>
      <c r="Y248" s="347"/>
      <c r="Z248" s="343"/>
      <c r="AA248" s="340"/>
    </row>
    <row r="249" spans="1:27" ht="29.25" customHeight="1">
      <c r="A249" s="343"/>
      <c r="B249" s="352"/>
      <c r="C249" s="352"/>
      <c r="D249" s="350"/>
      <c r="E249" s="350">
        <v>4330</v>
      </c>
      <c r="F249" s="349" t="s">
        <v>526</v>
      </c>
      <c r="G249" s="349"/>
      <c r="H249" s="347">
        <v>547454.73</v>
      </c>
      <c r="I249" s="347"/>
      <c r="J249" s="348">
        <v>546820.1</v>
      </c>
      <c r="K249" s="348">
        <f>(J249/H249)*100</f>
        <v>99.88407625960232</v>
      </c>
      <c r="L249" s="348">
        <f>J249</f>
        <v>546820.1</v>
      </c>
      <c r="M249" s="348">
        <f>J249</f>
        <v>546820.1</v>
      </c>
      <c r="N249" s="348"/>
      <c r="O249" s="348">
        <f>J249</f>
        <v>546820.1</v>
      </c>
      <c r="P249" s="348"/>
      <c r="Q249" s="348"/>
      <c r="R249" s="348"/>
      <c r="S249" s="348"/>
      <c r="T249" s="348"/>
      <c r="U249" s="348"/>
      <c r="V249" s="348"/>
      <c r="W249" s="348"/>
      <c r="X249" s="347"/>
      <c r="Y249" s="347"/>
      <c r="Z249" s="343"/>
      <c r="AA249" s="340"/>
    </row>
    <row r="250" spans="1:27" ht="20.25" customHeight="1">
      <c r="A250" s="343"/>
      <c r="B250" s="352"/>
      <c r="C250" s="352"/>
      <c r="D250" s="350"/>
      <c r="E250" s="350">
        <v>4360</v>
      </c>
      <c r="F250" s="349" t="s">
        <v>537</v>
      </c>
      <c r="G250" s="349"/>
      <c r="H250" s="347">
        <v>1450</v>
      </c>
      <c r="I250" s="347"/>
      <c r="J250" s="348">
        <v>1391.45</v>
      </c>
      <c r="K250" s="348">
        <f>(J250/H250)*100</f>
        <v>95.96206896551725</v>
      </c>
      <c r="L250" s="348">
        <f>J250</f>
        <v>1391.45</v>
      </c>
      <c r="M250" s="348">
        <f>J250</f>
        <v>1391.45</v>
      </c>
      <c r="N250" s="348"/>
      <c r="O250" s="348">
        <f>J250</f>
        <v>1391.45</v>
      </c>
      <c r="P250" s="348"/>
      <c r="Q250" s="348"/>
      <c r="R250" s="348"/>
      <c r="S250" s="348"/>
      <c r="T250" s="348"/>
      <c r="U250" s="348"/>
      <c r="V250" s="348"/>
      <c r="W250" s="348"/>
      <c r="X250" s="347"/>
      <c r="Y250" s="347"/>
      <c r="Z250" s="343"/>
      <c r="AA250" s="340"/>
    </row>
    <row r="251" spans="1:27" ht="15" customHeight="1">
      <c r="A251" s="343"/>
      <c r="B251" s="352"/>
      <c r="C251" s="352"/>
      <c r="D251" s="350"/>
      <c r="E251" s="350">
        <v>4410</v>
      </c>
      <c r="F251" s="349" t="s">
        <v>110</v>
      </c>
      <c r="G251" s="349"/>
      <c r="H251" s="347">
        <v>870</v>
      </c>
      <c r="I251" s="347"/>
      <c r="J251" s="348">
        <v>732.14</v>
      </c>
      <c r="K251" s="348">
        <f>(J251/H251)*100</f>
        <v>84.15402298850574</v>
      </c>
      <c r="L251" s="348">
        <f>J251</f>
        <v>732.14</v>
      </c>
      <c r="M251" s="348">
        <f>J251</f>
        <v>732.14</v>
      </c>
      <c r="N251" s="348"/>
      <c r="O251" s="348">
        <f>J251</f>
        <v>732.14</v>
      </c>
      <c r="P251" s="348"/>
      <c r="Q251" s="348"/>
      <c r="R251" s="348"/>
      <c r="S251" s="348"/>
      <c r="T251" s="348"/>
      <c r="U251" s="348"/>
      <c r="V251" s="348"/>
      <c r="W251" s="348"/>
      <c r="X251" s="347"/>
      <c r="Y251" s="347"/>
      <c r="Z251" s="343"/>
      <c r="AA251" s="340"/>
    </row>
    <row r="252" spans="1:27" ht="15" customHeight="1">
      <c r="A252" s="343"/>
      <c r="B252" s="352"/>
      <c r="C252" s="352"/>
      <c r="D252" s="350"/>
      <c r="E252" s="350">
        <v>4430</v>
      </c>
      <c r="F252" s="349" t="s">
        <v>106</v>
      </c>
      <c r="G252" s="349"/>
      <c r="H252" s="347">
        <v>324</v>
      </c>
      <c r="I252" s="347"/>
      <c r="J252" s="348">
        <v>324</v>
      </c>
      <c r="K252" s="348">
        <f>(J252/H252)*100</f>
        <v>100</v>
      </c>
      <c r="L252" s="348">
        <f>J252</f>
        <v>324</v>
      </c>
      <c r="M252" s="348">
        <f>J252</f>
        <v>324</v>
      </c>
      <c r="N252" s="348"/>
      <c r="O252" s="348">
        <f>J252</f>
        <v>324</v>
      </c>
      <c r="P252" s="348"/>
      <c r="Q252" s="348"/>
      <c r="R252" s="348"/>
      <c r="S252" s="348"/>
      <c r="T252" s="348"/>
      <c r="U252" s="348"/>
      <c r="V252" s="348"/>
      <c r="W252" s="348"/>
      <c r="X252" s="347"/>
      <c r="Y252" s="347"/>
      <c r="Z252" s="343"/>
      <c r="AA252" s="340"/>
    </row>
    <row r="253" spans="1:27" ht="19.5" customHeight="1">
      <c r="A253" s="343"/>
      <c r="B253" s="352"/>
      <c r="C253" s="352"/>
      <c r="D253" s="350"/>
      <c r="E253" s="350">
        <v>4440</v>
      </c>
      <c r="F253" s="349" t="s">
        <v>111</v>
      </c>
      <c r="G253" s="349"/>
      <c r="H253" s="347">
        <v>38922</v>
      </c>
      <c r="I253" s="347"/>
      <c r="J253" s="348">
        <v>38922</v>
      </c>
      <c r="K253" s="348">
        <f>(J253/H253)*100</f>
        <v>100</v>
      </c>
      <c r="L253" s="348">
        <f>J253</f>
        <v>38922</v>
      </c>
      <c r="M253" s="348">
        <f>J253</f>
        <v>38922</v>
      </c>
      <c r="N253" s="348"/>
      <c r="O253" s="348">
        <f>J253</f>
        <v>38922</v>
      </c>
      <c r="P253" s="348"/>
      <c r="Q253" s="348"/>
      <c r="R253" s="348"/>
      <c r="S253" s="348"/>
      <c r="T253" s="348"/>
      <c r="U253" s="348"/>
      <c r="V253" s="348"/>
      <c r="W253" s="348"/>
      <c r="X253" s="347"/>
      <c r="Y253" s="347"/>
      <c r="Z253" s="343"/>
      <c r="AA253" s="340"/>
    </row>
    <row r="254" spans="1:27" ht="21.75" customHeight="1">
      <c r="A254" s="343"/>
      <c r="B254" s="352"/>
      <c r="C254" s="352"/>
      <c r="D254" s="350"/>
      <c r="E254" s="350">
        <v>4700</v>
      </c>
      <c r="F254" s="349" t="s">
        <v>529</v>
      </c>
      <c r="G254" s="349"/>
      <c r="H254" s="347">
        <v>800</v>
      </c>
      <c r="I254" s="347"/>
      <c r="J254" s="348">
        <v>758</v>
      </c>
      <c r="K254" s="348">
        <f>(J254/H254)*100</f>
        <v>94.75</v>
      </c>
      <c r="L254" s="348">
        <f>J254</f>
        <v>758</v>
      </c>
      <c r="M254" s="348">
        <f>J254</f>
        <v>758</v>
      </c>
      <c r="N254" s="348"/>
      <c r="O254" s="348">
        <f>J254</f>
        <v>758</v>
      </c>
      <c r="P254" s="348"/>
      <c r="Q254" s="348"/>
      <c r="R254" s="348"/>
      <c r="S254" s="348"/>
      <c r="T254" s="348"/>
      <c r="U254" s="348"/>
      <c r="V254" s="348"/>
      <c r="W254" s="348"/>
      <c r="X254" s="347"/>
      <c r="Y254" s="347"/>
      <c r="Z254" s="343"/>
      <c r="AA254" s="340"/>
    </row>
    <row r="255" spans="1:27" ht="18.75" customHeight="1">
      <c r="A255" s="343"/>
      <c r="B255" s="357"/>
      <c r="C255" s="357"/>
      <c r="D255" s="356">
        <v>80110</v>
      </c>
      <c r="E255" s="356"/>
      <c r="F255" s="355" t="s">
        <v>549</v>
      </c>
      <c r="G255" s="355"/>
      <c r="H255" s="365">
        <f>H256+H257+SUM(H258:H265)</f>
        <v>506319.5900000001</v>
      </c>
      <c r="I255" s="364"/>
      <c r="J255" s="354">
        <f>J256+J257+SUM(J258:J265)</f>
        <v>505161.97000000003</v>
      </c>
      <c r="K255" s="354">
        <f>(J255/H255)*100</f>
        <v>99.7713657494469</v>
      </c>
      <c r="L255" s="354">
        <f>L256+L257+SUM(L258:L265)</f>
        <v>505161.97000000003</v>
      </c>
      <c r="M255" s="354">
        <f>M256+M257+SUM(M258:M265)</f>
        <v>376273.86000000004</v>
      </c>
      <c r="N255" s="354">
        <f>N256+N257+SUM(N258:N265)</f>
        <v>326426.86000000004</v>
      </c>
      <c r="O255" s="354">
        <f>O256+O257+SUM(O258:O265)</f>
        <v>49847</v>
      </c>
      <c r="P255" s="354">
        <f>P256+P257+SUM(P258:P265)</f>
        <v>115063.83</v>
      </c>
      <c r="Q255" s="354">
        <f>Q256+Q257+SUM(Q258:Q265)</f>
        <v>13824.28</v>
      </c>
      <c r="R255" s="354"/>
      <c r="S255" s="354"/>
      <c r="T255" s="354"/>
      <c r="U255" s="354"/>
      <c r="V255" s="354"/>
      <c r="W255" s="354"/>
      <c r="X255" s="353"/>
      <c r="Y255" s="353"/>
      <c r="Z255" s="343"/>
      <c r="AA255" s="340"/>
    </row>
    <row r="256" spans="1:27" ht="24.75" customHeight="1">
      <c r="A256" s="343"/>
      <c r="B256" s="352"/>
      <c r="C256" s="352"/>
      <c r="D256" s="350"/>
      <c r="E256" s="350">
        <v>2540</v>
      </c>
      <c r="F256" s="349" t="s">
        <v>548</v>
      </c>
      <c r="G256" s="349"/>
      <c r="H256" s="347">
        <v>116221</v>
      </c>
      <c r="I256" s="347"/>
      <c r="J256" s="348">
        <v>115063.83</v>
      </c>
      <c r="K256" s="348">
        <f>(J256/H256)*100</f>
        <v>99.0043365656809</v>
      </c>
      <c r="L256" s="348">
        <f>J256</f>
        <v>115063.83</v>
      </c>
      <c r="M256" s="348"/>
      <c r="N256" s="348"/>
      <c r="O256" s="348"/>
      <c r="P256" s="348">
        <f>J256</f>
        <v>115063.83</v>
      </c>
      <c r="Q256" s="348"/>
      <c r="R256" s="348"/>
      <c r="S256" s="348"/>
      <c r="T256" s="348"/>
      <c r="U256" s="348"/>
      <c r="V256" s="348"/>
      <c r="W256" s="348"/>
      <c r="X256" s="347"/>
      <c r="Y256" s="347"/>
      <c r="Z256" s="343"/>
      <c r="AA256" s="340"/>
    </row>
    <row r="257" spans="1:27" ht="18" customHeight="1">
      <c r="A257" s="343"/>
      <c r="B257" s="352"/>
      <c r="C257" s="352"/>
      <c r="D257" s="350"/>
      <c r="E257" s="350">
        <v>3020</v>
      </c>
      <c r="F257" s="349" t="s">
        <v>202</v>
      </c>
      <c r="G257" s="349"/>
      <c r="H257" s="347">
        <v>13824.28</v>
      </c>
      <c r="I257" s="347"/>
      <c r="J257" s="348">
        <v>13824.28</v>
      </c>
      <c r="K257" s="348">
        <f>(J257/H257)*100</f>
        <v>100</v>
      </c>
      <c r="L257" s="348">
        <f>J257</f>
        <v>13824.28</v>
      </c>
      <c r="M257" s="348"/>
      <c r="N257" s="348"/>
      <c r="O257" s="348"/>
      <c r="P257" s="348"/>
      <c r="Q257" s="348">
        <f>J257</f>
        <v>13824.28</v>
      </c>
      <c r="R257" s="348"/>
      <c r="S257" s="348"/>
      <c r="T257" s="348"/>
      <c r="U257" s="348"/>
      <c r="V257" s="348"/>
      <c r="W257" s="348"/>
      <c r="X257" s="347"/>
      <c r="Y257" s="347"/>
      <c r="Z257" s="343"/>
      <c r="AA257" s="340"/>
    </row>
    <row r="258" spans="1:27" ht="15" customHeight="1">
      <c r="A258" s="343"/>
      <c r="B258" s="352"/>
      <c r="C258" s="352"/>
      <c r="D258" s="350"/>
      <c r="E258" s="350">
        <v>4010</v>
      </c>
      <c r="F258" s="349" t="s">
        <v>107</v>
      </c>
      <c r="G258" s="349"/>
      <c r="H258" s="347">
        <v>243695.16</v>
      </c>
      <c r="I258" s="347"/>
      <c r="J258" s="348">
        <v>243695.16</v>
      </c>
      <c r="K258" s="348">
        <f>(J258/H258)*100</f>
        <v>100</v>
      </c>
      <c r="L258" s="348">
        <f>J258</f>
        <v>243695.16</v>
      </c>
      <c r="M258" s="348">
        <f>J258</f>
        <v>243695.16</v>
      </c>
      <c r="N258" s="348">
        <f>J258</f>
        <v>243695.16</v>
      </c>
      <c r="O258" s="348"/>
      <c r="P258" s="348"/>
      <c r="Q258" s="348"/>
      <c r="R258" s="348"/>
      <c r="S258" s="348"/>
      <c r="T258" s="348"/>
      <c r="U258" s="348"/>
      <c r="V258" s="348"/>
      <c r="W258" s="348"/>
      <c r="X258" s="347"/>
      <c r="Y258" s="347"/>
      <c r="Z258" s="343"/>
      <c r="AA258" s="340"/>
    </row>
    <row r="259" spans="1:27" ht="15" customHeight="1">
      <c r="A259" s="343"/>
      <c r="B259" s="352"/>
      <c r="C259" s="352"/>
      <c r="D259" s="350"/>
      <c r="E259" s="350">
        <v>4040</v>
      </c>
      <c r="F259" s="349" t="s">
        <v>109</v>
      </c>
      <c r="G259" s="349"/>
      <c r="H259" s="347">
        <v>35893</v>
      </c>
      <c r="I259" s="347"/>
      <c r="J259" s="348">
        <v>35892.55</v>
      </c>
      <c r="K259" s="348">
        <f>(J259/H259)*100</f>
        <v>99.99874627364667</v>
      </c>
      <c r="L259" s="348">
        <f>J259</f>
        <v>35892.55</v>
      </c>
      <c r="M259" s="348">
        <f>J259</f>
        <v>35892.55</v>
      </c>
      <c r="N259" s="348">
        <f>J259</f>
        <v>35892.55</v>
      </c>
      <c r="O259" s="348"/>
      <c r="P259" s="348"/>
      <c r="Q259" s="348"/>
      <c r="R259" s="348"/>
      <c r="S259" s="348"/>
      <c r="T259" s="348"/>
      <c r="U259" s="348"/>
      <c r="V259" s="348"/>
      <c r="W259" s="348"/>
      <c r="X259" s="347"/>
      <c r="Y259" s="347"/>
      <c r="Z259" s="343"/>
      <c r="AA259" s="340"/>
    </row>
    <row r="260" spans="1:27" ht="15" customHeight="1">
      <c r="A260" s="343"/>
      <c r="B260" s="352"/>
      <c r="C260" s="352"/>
      <c r="D260" s="350"/>
      <c r="E260" s="350">
        <v>4110</v>
      </c>
      <c r="F260" s="349" t="s">
        <v>102</v>
      </c>
      <c r="G260" s="349"/>
      <c r="H260" s="347">
        <v>43522.33</v>
      </c>
      <c r="I260" s="347"/>
      <c r="J260" s="348">
        <v>43522.33</v>
      </c>
      <c r="K260" s="348">
        <f>(J260/H260)*100</f>
        <v>100</v>
      </c>
      <c r="L260" s="348">
        <f>J260</f>
        <v>43522.33</v>
      </c>
      <c r="M260" s="348">
        <f>J260</f>
        <v>43522.33</v>
      </c>
      <c r="N260" s="348">
        <f>J260</f>
        <v>43522.33</v>
      </c>
      <c r="O260" s="348"/>
      <c r="P260" s="348"/>
      <c r="Q260" s="348"/>
      <c r="R260" s="348"/>
      <c r="S260" s="348"/>
      <c r="T260" s="348"/>
      <c r="U260" s="348"/>
      <c r="V260" s="348"/>
      <c r="W260" s="348"/>
      <c r="X260" s="347"/>
      <c r="Y260" s="347"/>
      <c r="Z260" s="343"/>
      <c r="AA260" s="340"/>
    </row>
    <row r="261" spans="1:27" ht="30" customHeight="1">
      <c r="A261" s="343"/>
      <c r="B261" s="352"/>
      <c r="C261" s="352"/>
      <c r="D261" s="350"/>
      <c r="E261" s="350">
        <v>4120</v>
      </c>
      <c r="F261" s="349" t="s">
        <v>451</v>
      </c>
      <c r="G261" s="349"/>
      <c r="H261" s="347">
        <v>3316.82</v>
      </c>
      <c r="I261" s="347"/>
      <c r="J261" s="348">
        <v>3316.82</v>
      </c>
      <c r="K261" s="348">
        <f>(J261/H261)*100</f>
        <v>100</v>
      </c>
      <c r="L261" s="348">
        <f>J261</f>
        <v>3316.82</v>
      </c>
      <c r="M261" s="348">
        <f>J261</f>
        <v>3316.82</v>
      </c>
      <c r="N261" s="348">
        <f>J261</f>
        <v>3316.82</v>
      </c>
      <c r="O261" s="348"/>
      <c r="P261" s="348"/>
      <c r="Q261" s="348"/>
      <c r="R261" s="348"/>
      <c r="S261" s="348"/>
      <c r="T261" s="348"/>
      <c r="U261" s="348"/>
      <c r="V261" s="348"/>
      <c r="W261" s="348"/>
      <c r="X261" s="347"/>
      <c r="Y261" s="347"/>
      <c r="Z261" s="343"/>
      <c r="AA261" s="340"/>
    </row>
    <row r="262" spans="1:27" ht="15" customHeight="1">
      <c r="A262" s="343"/>
      <c r="B262" s="352"/>
      <c r="C262" s="352"/>
      <c r="D262" s="350"/>
      <c r="E262" s="350">
        <v>4260</v>
      </c>
      <c r="F262" s="349" t="s">
        <v>520</v>
      </c>
      <c r="G262" s="349"/>
      <c r="H262" s="347">
        <v>29258</v>
      </c>
      <c r="I262" s="347"/>
      <c r="J262" s="348">
        <v>29258</v>
      </c>
      <c r="K262" s="348">
        <f>(J262/H262)*100</f>
        <v>100</v>
      </c>
      <c r="L262" s="348">
        <f>J262</f>
        <v>29258</v>
      </c>
      <c r="M262" s="348">
        <f>J262</f>
        <v>29258</v>
      </c>
      <c r="N262" s="348"/>
      <c r="O262" s="348">
        <f>J262</f>
        <v>29258</v>
      </c>
      <c r="P262" s="348"/>
      <c r="Q262" s="348"/>
      <c r="R262" s="348"/>
      <c r="S262" s="348"/>
      <c r="T262" s="348"/>
      <c r="U262" s="348"/>
      <c r="V262" s="348"/>
      <c r="W262" s="348"/>
      <c r="X262" s="347"/>
      <c r="Y262" s="347"/>
      <c r="Z262" s="343"/>
      <c r="AA262" s="340"/>
    </row>
    <row r="263" spans="1:27" ht="15" customHeight="1">
      <c r="A263" s="343"/>
      <c r="B263" s="363"/>
      <c r="C263" s="362"/>
      <c r="D263" s="350"/>
      <c r="E263" s="350">
        <v>4280</v>
      </c>
      <c r="F263" s="361" t="s">
        <v>533</v>
      </c>
      <c r="G263" s="360"/>
      <c r="H263" s="359">
        <v>300</v>
      </c>
      <c r="I263" s="358"/>
      <c r="J263" s="348">
        <v>300</v>
      </c>
      <c r="K263" s="348">
        <f>(J263/H263)*100</f>
        <v>100</v>
      </c>
      <c r="L263" s="348">
        <f>J263</f>
        <v>300</v>
      </c>
      <c r="M263" s="348">
        <f>J263</f>
        <v>300</v>
      </c>
      <c r="N263" s="348"/>
      <c r="O263" s="348">
        <f>J263</f>
        <v>300</v>
      </c>
      <c r="P263" s="348"/>
      <c r="Q263" s="348"/>
      <c r="R263" s="348"/>
      <c r="S263" s="348"/>
      <c r="T263" s="348"/>
      <c r="U263" s="348"/>
      <c r="V263" s="348"/>
      <c r="W263" s="348"/>
      <c r="X263" s="359"/>
      <c r="Y263" s="358"/>
      <c r="Z263" s="343"/>
      <c r="AA263" s="340"/>
    </row>
    <row r="264" spans="1:27" ht="15" customHeight="1">
      <c r="A264" s="343"/>
      <c r="B264" s="352"/>
      <c r="C264" s="352"/>
      <c r="D264" s="350"/>
      <c r="E264" s="350">
        <v>4300</v>
      </c>
      <c r="F264" s="349" t="s">
        <v>105</v>
      </c>
      <c r="G264" s="349"/>
      <c r="H264" s="347">
        <v>360</v>
      </c>
      <c r="I264" s="347"/>
      <c r="J264" s="348">
        <v>360</v>
      </c>
      <c r="K264" s="348">
        <f>(J264/H264)*100</f>
        <v>100</v>
      </c>
      <c r="L264" s="348">
        <f>J264</f>
        <v>360</v>
      </c>
      <c r="M264" s="348">
        <f>J264</f>
        <v>360</v>
      </c>
      <c r="N264" s="348"/>
      <c r="O264" s="348">
        <f>J264</f>
        <v>360</v>
      </c>
      <c r="P264" s="348"/>
      <c r="Q264" s="348"/>
      <c r="R264" s="348"/>
      <c r="S264" s="348"/>
      <c r="T264" s="348"/>
      <c r="U264" s="348"/>
      <c r="V264" s="348"/>
      <c r="W264" s="348"/>
      <c r="X264" s="347"/>
      <c r="Y264" s="347"/>
      <c r="Z264" s="343"/>
      <c r="AA264" s="340"/>
    </row>
    <row r="265" spans="1:27" ht="19.5" customHeight="1">
      <c r="A265" s="343"/>
      <c r="B265" s="352"/>
      <c r="C265" s="352"/>
      <c r="D265" s="350"/>
      <c r="E265" s="350">
        <v>4440</v>
      </c>
      <c r="F265" s="349" t="s">
        <v>111</v>
      </c>
      <c r="G265" s="349"/>
      <c r="H265" s="347">
        <v>19929</v>
      </c>
      <c r="I265" s="347"/>
      <c r="J265" s="348">
        <v>19929</v>
      </c>
      <c r="K265" s="348">
        <f>(J265/H265)*100</f>
        <v>100</v>
      </c>
      <c r="L265" s="348">
        <f>J265</f>
        <v>19929</v>
      </c>
      <c r="M265" s="348">
        <f>J265</f>
        <v>19929</v>
      </c>
      <c r="N265" s="348"/>
      <c r="O265" s="348">
        <f>J265</f>
        <v>19929</v>
      </c>
      <c r="P265" s="348"/>
      <c r="Q265" s="348"/>
      <c r="R265" s="348"/>
      <c r="S265" s="348"/>
      <c r="T265" s="348"/>
      <c r="U265" s="348"/>
      <c r="V265" s="348"/>
      <c r="W265" s="348"/>
      <c r="X265" s="347"/>
      <c r="Y265" s="347"/>
      <c r="Z265" s="343"/>
      <c r="AA265" s="340"/>
    </row>
    <row r="266" spans="1:27" ht="15" customHeight="1">
      <c r="A266" s="343"/>
      <c r="B266" s="357"/>
      <c r="C266" s="357"/>
      <c r="D266" s="356">
        <v>80113</v>
      </c>
      <c r="E266" s="356"/>
      <c r="F266" s="355" t="s">
        <v>547</v>
      </c>
      <c r="G266" s="355"/>
      <c r="H266" s="365">
        <f>SUM(H267:H274)</f>
        <v>339197</v>
      </c>
      <c r="I266" s="364"/>
      <c r="J266" s="354">
        <f>SUM(J267:J274)</f>
        <v>334483.7</v>
      </c>
      <c r="K266" s="354">
        <f>(J266/H266)*100</f>
        <v>98.61045351226574</v>
      </c>
      <c r="L266" s="354">
        <f>SUM(L267:L274)</f>
        <v>334483.7</v>
      </c>
      <c r="M266" s="354">
        <f>SUM(M267:M274)</f>
        <v>330614.56</v>
      </c>
      <c r="N266" s="354">
        <f>SUM(N267:N274)</f>
        <v>56425.61</v>
      </c>
      <c r="O266" s="354">
        <f>SUM(O267:O274)</f>
        <v>274188.95</v>
      </c>
      <c r="P266" s="354"/>
      <c r="Q266" s="354">
        <f>SUM(Q267:Q274)</f>
        <v>3869.14</v>
      </c>
      <c r="R266" s="354"/>
      <c r="S266" s="354"/>
      <c r="T266" s="354"/>
      <c r="U266" s="354"/>
      <c r="V266" s="354"/>
      <c r="W266" s="354"/>
      <c r="X266" s="353"/>
      <c r="Y266" s="353"/>
      <c r="Z266" s="343"/>
      <c r="AA266" s="340"/>
    </row>
    <row r="267" spans="1:27" ht="19.5" customHeight="1">
      <c r="A267" s="343"/>
      <c r="B267" s="352"/>
      <c r="C267" s="352"/>
      <c r="D267" s="350"/>
      <c r="E267" s="350">
        <v>3030</v>
      </c>
      <c r="F267" s="349" t="s">
        <v>546</v>
      </c>
      <c r="G267" s="349"/>
      <c r="H267" s="347">
        <v>4060</v>
      </c>
      <c r="I267" s="347"/>
      <c r="J267" s="348">
        <v>3869.14</v>
      </c>
      <c r="K267" s="348">
        <f>(J267/H267)*100</f>
        <v>95.29901477832512</v>
      </c>
      <c r="L267" s="348">
        <f>J267</f>
        <v>3869.14</v>
      </c>
      <c r="M267" s="348"/>
      <c r="N267" s="348"/>
      <c r="O267" s="348"/>
      <c r="P267" s="348"/>
      <c r="Q267" s="348">
        <f>J267</f>
        <v>3869.14</v>
      </c>
      <c r="R267" s="348"/>
      <c r="S267" s="348"/>
      <c r="T267" s="348"/>
      <c r="U267" s="348"/>
      <c r="V267" s="348"/>
      <c r="W267" s="348"/>
      <c r="X267" s="347"/>
      <c r="Y267" s="347"/>
      <c r="Z267" s="343"/>
      <c r="AA267" s="340"/>
    </row>
    <row r="268" spans="1:27" ht="15" customHeight="1">
      <c r="A268" s="343"/>
      <c r="B268" s="352"/>
      <c r="C268" s="352"/>
      <c r="D268" s="350"/>
      <c r="E268" s="350">
        <v>4010</v>
      </c>
      <c r="F268" s="349" t="s">
        <v>107</v>
      </c>
      <c r="G268" s="349"/>
      <c r="H268" s="347">
        <v>45595</v>
      </c>
      <c r="I268" s="347"/>
      <c r="J268" s="348">
        <v>45575.48</v>
      </c>
      <c r="K268" s="348">
        <f>(J268/H268)*100</f>
        <v>99.9571882881895</v>
      </c>
      <c r="L268" s="348">
        <f>J268</f>
        <v>45575.48</v>
      </c>
      <c r="M268" s="348">
        <f>J268</f>
        <v>45575.48</v>
      </c>
      <c r="N268" s="348">
        <f>J268</f>
        <v>45575.48</v>
      </c>
      <c r="O268" s="348"/>
      <c r="P268" s="348"/>
      <c r="Q268" s="348"/>
      <c r="R268" s="348"/>
      <c r="S268" s="348"/>
      <c r="T268" s="348"/>
      <c r="U268" s="348"/>
      <c r="V268" s="348"/>
      <c r="W268" s="348"/>
      <c r="X268" s="347"/>
      <c r="Y268" s="347"/>
      <c r="Z268" s="343"/>
      <c r="AA268" s="340"/>
    </row>
    <row r="269" spans="1:27" ht="15" customHeight="1">
      <c r="A269" s="343"/>
      <c r="B269" s="352"/>
      <c r="C269" s="352"/>
      <c r="D269" s="350"/>
      <c r="E269" s="350">
        <v>4040</v>
      </c>
      <c r="F269" s="349" t="s">
        <v>109</v>
      </c>
      <c r="G269" s="349"/>
      <c r="H269" s="347">
        <v>1940</v>
      </c>
      <c r="I269" s="347"/>
      <c r="J269" s="348">
        <v>1939.56</v>
      </c>
      <c r="K269" s="348">
        <f>(J269/H269)*100</f>
        <v>99.97731958762887</v>
      </c>
      <c r="L269" s="348">
        <f>J269</f>
        <v>1939.56</v>
      </c>
      <c r="M269" s="348">
        <f>J269</f>
        <v>1939.56</v>
      </c>
      <c r="N269" s="348">
        <f>J269</f>
        <v>1939.56</v>
      </c>
      <c r="O269" s="348"/>
      <c r="P269" s="348"/>
      <c r="Q269" s="348"/>
      <c r="R269" s="348"/>
      <c r="S269" s="348"/>
      <c r="T269" s="348"/>
      <c r="U269" s="348"/>
      <c r="V269" s="348"/>
      <c r="W269" s="348"/>
      <c r="X269" s="347"/>
      <c r="Y269" s="347"/>
      <c r="Z269" s="343"/>
      <c r="AA269" s="340"/>
    </row>
    <row r="270" spans="1:27" ht="15" customHeight="1">
      <c r="A270" s="343"/>
      <c r="B270" s="352"/>
      <c r="C270" s="352"/>
      <c r="D270" s="350"/>
      <c r="E270" s="350">
        <v>4110</v>
      </c>
      <c r="F270" s="349" t="s">
        <v>102</v>
      </c>
      <c r="G270" s="349"/>
      <c r="H270" s="347">
        <v>8380</v>
      </c>
      <c r="I270" s="347"/>
      <c r="J270" s="348">
        <v>8379.72</v>
      </c>
      <c r="K270" s="348">
        <f>(J270/H270)*100</f>
        <v>99.99665871121718</v>
      </c>
      <c r="L270" s="348">
        <f>J270</f>
        <v>8379.72</v>
      </c>
      <c r="M270" s="348">
        <f>J270</f>
        <v>8379.72</v>
      </c>
      <c r="N270" s="348">
        <f>J270</f>
        <v>8379.72</v>
      </c>
      <c r="O270" s="348"/>
      <c r="P270" s="348"/>
      <c r="Q270" s="348"/>
      <c r="R270" s="348"/>
      <c r="S270" s="348"/>
      <c r="T270" s="348"/>
      <c r="U270" s="348"/>
      <c r="V270" s="348"/>
      <c r="W270" s="348"/>
      <c r="X270" s="347"/>
      <c r="Y270" s="347"/>
      <c r="Z270" s="343"/>
      <c r="AA270" s="340"/>
    </row>
    <row r="271" spans="1:27" ht="27" customHeight="1">
      <c r="A271" s="343"/>
      <c r="B271" s="352"/>
      <c r="C271" s="352"/>
      <c r="D271" s="350"/>
      <c r="E271" s="350">
        <v>4120</v>
      </c>
      <c r="F271" s="349" t="s">
        <v>451</v>
      </c>
      <c r="G271" s="349"/>
      <c r="H271" s="347">
        <v>531</v>
      </c>
      <c r="I271" s="347"/>
      <c r="J271" s="348">
        <v>530.85</v>
      </c>
      <c r="K271" s="348">
        <f>(J271/H271)*100</f>
        <v>99.97175141242938</v>
      </c>
      <c r="L271" s="348">
        <f>J271</f>
        <v>530.85</v>
      </c>
      <c r="M271" s="348">
        <f>J271</f>
        <v>530.85</v>
      </c>
      <c r="N271" s="348">
        <f>J271</f>
        <v>530.85</v>
      </c>
      <c r="O271" s="348"/>
      <c r="P271" s="348"/>
      <c r="Q271" s="348"/>
      <c r="R271" s="348"/>
      <c r="S271" s="348"/>
      <c r="T271" s="348"/>
      <c r="U271" s="348"/>
      <c r="V271" s="348"/>
      <c r="W271" s="348"/>
      <c r="X271" s="347"/>
      <c r="Y271" s="347"/>
      <c r="Z271" s="343"/>
      <c r="AA271" s="340"/>
    </row>
    <row r="272" spans="1:27" ht="15" customHeight="1">
      <c r="A272" s="343"/>
      <c r="B272" s="352"/>
      <c r="C272" s="352"/>
      <c r="D272" s="350"/>
      <c r="E272" s="350">
        <v>4280</v>
      </c>
      <c r="F272" s="349" t="s">
        <v>533</v>
      </c>
      <c r="G272" s="349"/>
      <c r="H272" s="347">
        <v>200</v>
      </c>
      <c r="I272" s="347"/>
      <c r="J272" s="348">
        <v>200</v>
      </c>
      <c r="K272" s="348">
        <f>(J272/H272)*100</f>
        <v>100</v>
      </c>
      <c r="L272" s="348">
        <f>J272</f>
        <v>200</v>
      </c>
      <c r="M272" s="348">
        <f>J272</f>
        <v>200</v>
      </c>
      <c r="N272" s="348"/>
      <c r="O272" s="348">
        <f>J272</f>
        <v>200</v>
      </c>
      <c r="P272" s="348"/>
      <c r="Q272" s="348"/>
      <c r="R272" s="348"/>
      <c r="S272" s="348"/>
      <c r="T272" s="348"/>
      <c r="U272" s="348"/>
      <c r="V272" s="348"/>
      <c r="W272" s="348"/>
      <c r="X272" s="347"/>
      <c r="Y272" s="347"/>
      <c r="Z272" s="343"/>
      <c r="AA272" s="340"/>
    </row>
    <row r="273" spans="1:27" ht="15" customHeight="1">
      <c r="A273" s="343"/>
      <c r="B273" s="352"/>
      <c r="C273" s="352"/>
      <c r="D273" s="350"/>
      <c r="E273" s="350">
        <v>4300</v>
      </c>
      <c r="F273" s="349" t="s">
        <v>105</v>
      </c>
      <c r="G273" s="349"/>
      <c r="H273" s="347">
        <v>276618</v>
      </c>
      <c r="I273" s="347"/>
      <c r="J273" s="348">
        <v>272115.95</v>
      </c>
      <c r="K273" s="348">
        <f>(J273/H273)*100</f>
        <v>98.37246672306213</v>
      </c>
      <c r="L273" s="348">
        <f>J273</f>
        <v>272115.95</v>
      </c>
      <c r="M273" s="348">
        <f>J273</f>
        <v>272115.95</v>
      </c>
      <c r="N273" s="348"/>
      <c r="O273" s="348">
        <f>J273</f>
        <v>272115.95</v>
      </c>
      <c r="P273" s="348"/>
      <c r="Q273" s="348"/>
      <c r="R273" s="348"/>
      <c r="S273" s="348"/>
      <c r="T273" s="348"/>
      <c r="U273" s="348"/>
      <c r="V273" s="348"/>
      <c r="W273" s="348"/>
      <c r="X273" s="347"/>
      <c r="Y273" s="347"/>
      <c r="Z273" s="343"/>
      <c r="AA273" s="340"/>
    </row>
    <row r="274" spans="1:27" ht="19.5" customHeight="1">
      <c r="A274" s="343"/>
      <c r="B274" s="352"/>
      <c r="C274" s="352"/>
      <c r="D274" s="350"/>
      <c r="E274" s="350">
        <v>4440</v>
      </c>
      <c r="F274" s="349" t="s">
        <v>111</v>
      </c>
      <c r="G274" s="349"/>
      <c r="H274" s="347">
        <v>1873</v>
      </c>
      <c r="I274" s="347"/>
      <c r="J274" s="348">
        <v>1873</v>
      </c>
      <c r="K274" s="348">
        <f>(J274/H274)*100</f>
        <v>100</v>
      </c>
      <c r="L274" s="348">
        <f>J274</f>
        <v>1873</v>
      </c>
      <c r="M274" s="348">
        <f>J274</f>
        <v>1873</v>
      </c>
      <c r="N274" s="348"/>
      <c r="O274" s="348">
        <f>J274</f>
        <v>1873</v>
      </c>
      <c r="P274" s="348"/>
      <c r="Q274" s="348"/>
      <c r="R274" s="348"/>
      <c r="S274" s="348"/>
      <c r="T274" s="348"/>
      <c r="U274" s="348"/>
      <c r="V274" s="348"/>
      <c r="W274" s="348"/>
      <c r="X274" s="347"/>
      <c r="Y274" s="347"/>
      <c r="Z274" s="343"/>
      <c r="AA274" s="340"/>
    </row>
    <row r="275" spans="1:27" ht="15" customHeight="1">
      <c r="A275" s="343"/>
      <c r="B275" s="357"/>
      <c r="C275" s="357"/>
      <c r="D275" s="356">
        <v>80146</v>
      </c>
      <c r="E275" s="356"/>
      <c r="F275" s="355" t="s">
        <v>530</v>
      </c>
      <c r="G275" s="355"/>
      <c r="H275" s="353">
        <f>H276+H277</f>
        <v>34466</v>
      </c>
      <c r="I275" s="353"/>
      <c r="J275" s="354">
        <f>J276+J277</f>
        <v>29247.14</v>
      </c>
      <c r="K275" s="348">
        <f>(J275/H275)*100</f>
        <v>84.85794696222364</v>
      </c>
      <c r="L275" s="354">
        <f>J275</f>
        <v>29247.14</v>
      </c>
      <c r="M275" s="354">
        <f>J275</f>
        <v>29247.14</v>
      </c>
      <c r="N275" s="354"/>
      <c r="O275" s="354">
        <f>J275</f>
        <v>29247.14</v>
      </c>
      <c r="P275" s="354"/>
      <c r="Q275" s="354"/>
      <c r="R275" s="354"/>
      <c r="S275" s="354"/>
      <c r="T275" s="354"/>
      <c r="U275" s="354"/>
      <c r="V275" s="354"/>
      <c r="W275" s="354"/>
      <c r="X275" s="353"/>
      <c r="Y275" s="353"/>
      <c r="Z275" s="343"/>
      <c r="AA275" s="340"/>
    </row>
    <row r="276" spans="1:27" ht="15" customHeight="1">
      <c r="A276" s="343"/>
      <c r="B276" s="352"/>
      <c r="C276" s="352"/>
      <c r="D276" s="350"/>
      <c r="E276" s="350">
        <v>4300</v>
      </c>
      <c r="F276" s="349" t="s">
        <v>105</v>
      </c>
      <c r="G276" s="349"/>
      <c r="H276" s="347">
        <v>8420</v>
      </c>
      <c r="I276" s="347"/>
      <c r="J276" s="348">
        <v>8420</v>
      </c>
      <c r="K276" s="348">
        <f>(J276/H276)*100</f>
        <v>100</v>
      </c>
      <c r="L276" s="354">
        <f>J276</f>
        <v>8420</v>
      </c>
      <c r="M276" s="354">
        <f>J276</f>
        <v>8420</v>
      </c>
      <c r="N276" s="348"/>
      <c r="O276" s="354">
        <f>J276</f>
        <v>8420</v>
      </c>
      <c r="P276" s="348"/>
      <c r="Q276" s="348"/>
      <c r="R276" s="348"/>
      <c r="S276" s="348"/>
      <c r="T276" s="348"/>
      <c r="U276" s="348"/>
      <c r="V276" s="348"/>
      <c r="W276" s="348"/>
      <c r="X276" s="347"/>
      <c r="Y276" s="347"/>
      <c r="Z276" s="343"/>
      <c r="AA276" s="340"/>
    </row>
    <row r="277" spans="1:27" ht="19.5" customHeight="1">
      <c r="A277" s="343"/>
      <c r="B277" s="352"/>
      <c r="C277" s="352"/>
      <c r="D277" s="350"/>
      <c r="E277" s="350">
        <v>4700</v>
      </c>
      <c r="F277" s="349" t="s">
        <v>529</v>
      </c>
      <c r="G277" s="349"/>
      <c r="H277" s="347">
        <v>26046</v>
      </c>
      <c r="I277" s="347"/>
      <c r="J277" s="348">
        <v>20827.14</v>
      </c>
      <c r="K277" s="348">
        <f>(J277/H277)*100</f>
        <v>79.96291177148123</v>
      </c>
      <c r="L277" s="354">
        <f>J277</f>
        <v>20827.14</v>
      </c>
      <c r="M277" s="354">
        <f>J277</f>
        <v>20827.14</v>
      </c>
      <c r="N277" s="348"/>
      <c r="O277" s="354">
        <f>J277</f>
        <v>20827.14</v>
      </c>
      <c r="P277" s="348"/>
      <c r="Q277" s="348"/>
      <c r="R277" s="348"/>
      <c r="S277" s="348"/>
      <c r="T277" s="348"/>
      <c r="U277" s="348"/>
      <c r="V277" s="348"/>
      <c r="W277" s="348"/>
      <c r="X277" s="347"/>
      <c r="Y277" s="347"/>
      <c r="Z277" s="343"/>
      <c r="AA277" s="340"/>
    </row>
    <row r="278" spans="1:27" ht="15" customHeight="1">
      <c r="A278" s="343"/>
      <c r="B278" s="357"/>
      <c r="C278" s="357"/>
      <c r="D278" s="356">
        <v>80148</v>
      </c>
      <c r="E278" s="356"/>
      <c r="F278" s="355" t="s">
        <v>66</v>
      </c>
      <c r="G278" s="355"/>
      <c r="H278" s="365">
        <f>SUM(H279:H282)+SUM(H283:H290)</f>
        <v>646182.53</v>
      </c>
      <c r="I278" s="364"/>
      <c r="J278" s="354">
        <f>SUM(J279:J282)+SUM(J283:J290)</f>
        <v>621608.77</v>
      </c>
      <c r="K278" s="354">
        <f>(J278/H278)*100</f>
        <v>96.19708691288822</v>
      </c>
      <c r="L278" s="354">
        <f>SUM(L279:L282)+SUM(L283:L290)</f>
        <v>621608.77</v>
      </c>
      <c r="M278" s="354">
        <f>SUM(M279:M282)+SUM(M283:M290)</f>
        <v>620468.66</v>
      </c>
      <c r="N278" s="354">
        <f>SUM(N279:N282)+SUM(N283:N290)</f>
        <v>372439.19</v>
      </c>
      <c r="O278" s="354">
        <f>SUM(O279:O282)+SUM(O283:O290)</f>
        <v>248029.47</v>
      </c>
      <c r="P278" s="354"/>
      <c r="Q278" s="354">
        <f>SUM(Q279:Q282)+SUM(Q283:Q290)</f>
        <v>1140.11</v>
      </c>
      <c r="R278" s="354"/>
      <c r="S278" s="354"/>
      <c r="T278" s="354"/>
      <c r="U278" s="354"/>
      <c r="V278" s="354"/>
      <c r="W278" s="354"/>
      <c r="X278" s="353"/>
      <c r="Y278" s="353"/>
      <c r="Z278" s="343"/>
      <c r="AA278" s="340"/>
    </row>
    <row r="279" spans="1:27" ht="18.75" customHeight="1">
      <c r="A279" s="343"/>
      <c r="B279" s="352"/>
      <c r="C279" s="352"/>
      <c r="D279" s="350"/>
      <c r="E279" s="350">
        <v>3020</v>
      </c>
      <c r="F279" s="349" t="s">
        <v>202</v>
      </c>
      <c r="G279" s="349"/>
      <c r="H279" s="347">
        <v>1142</v>
      </c>
      <c r="I279" s="347"/>
      <c r="J279" s="348">
        <v>1140.11</v>
      </c>
      <c r="K279" s="348">
        <f>(J279/H279)*100</f>
        <v>99.83450087565673</v>
      </c>
      <c r="L279" s="348">
        <f>J279</f>
        <v>1140.11</v>
      </c>
      <c r="M279" s="348"/>
      <c r="N279" s="348"/>
      <c r="O279" s="348"/>
      <c r="P279" s="348"/>
      <c r="Q279" s="348">
        <f>J279</f>
        <v>1140.11</v>
      </c>
      <c r="R279" s="348"/>
      <c r="S279" s="348"/>
      <c r="T279" s="348"/>
      <c r="U279" s="348"/>
      <c r="V279" s="348"/>
      <c r="W279" s="348"/>
      <c r="X279" s="347"/>
      <c r="Y279" s="347"/>
      <c r="Z279" s="343"/>
      <c r="AA279" s="340"/>
    </row>
    <row r="280" spans="1:27" ht="15" customHeight="1">
      <c r="A280" s="343"/>
      <c r="B280" s="352"/>
      <c r="C280" s="352"/>
      <c r="D280" s="350"/>
      <c r="E280" s="350">
        <v>4010</v>
      </c>
      <c r="F280" s="349" t="s">
        <v>107</v>
      </c>
      <c r="G280" s="349"/>
      <c r="H280" s="347">
        <v>303322</v>
      </c>
      <c r="I280" s="347"/>
      <c r="J280" s="348">
        <v>291615.66</v>
      </c>
      <c r="K280" s="348">
        <f>(J280/H280)*100</f>
        <v>96.14062283645761</v>
      </c>
      <c r="L280" s="348">
        <f>J280</f>
        <v>291615.66</v>
      </c>
      <c r="M280" s="348">
        <f>J280</f>
        <v>291615.66</v>
      </c>
      <c r="N280" s="348">
        <f>J280</f>
        <v>291615.66</v>
      </c>
      <c r="O280" s="348"/>
      <c r="P280" s="348"/>
      <c r="Q280" s="348"/>
      <c r="R280" s="348"/>
      <c r="S280" s="348"/>
      <c r="T280" s="348"/>
      <c r="U280" s="348"/>
      <c r="V280" s="348"/>
      <c r="W280" s="348"/>
      <c r="X280" s="347"/>
      <c r="Y280" s="347"/>
      <c r="Z280" s="343"/>
      <c r="AA280" s="340"/>
    </row>
    <row r="281" spans="1:27" ht="15" customHeight="1">
      <c r="A281" s="343"/>
      <c r="B281" s="352"/>
      <c r="C281" s="352"/>
      <c r="D281" s="350"/>
      <c r="E281" s="350">
        <v>4040</v>
      </c>
      <c r="F281" s="349" t="s">
        <v>109</v>
      </c>
      <c r="G281" s="349"/>
      <c r="H281" s="347">
        <v>21895.34</v>
      </c>
      <c r="I281" s="347"/>
      <c r="J281" s="348">
        <v>21895.34</v>
      </c>
      <c r="K281" s="348">
        <f>(J281/H281)*100</f>
        <v>100</v>
      </c>
      <c r="L281" s="348">
        <f>J281</f>
        <v>21895.34</v>
      </c>
      <c r="M281" s="348">
        <f>J281</f>
        <v>21895.34</v>
      </c>
      <c r="N281" s="348">
        <f>J281</f>
        <v>21895.34</v>
      </c>
      <c r="O281" s="348"/>
      <c r="P281" s="348"/>
      <c r="Q281" s="348"/>
      <c r="R281" s="348"/>
      <c r="S281" s="348"/>
      <c r="T281" s="348"/>
      <c r="U281" s="348"/>
      <c r="V281" s="348"/>
      <c r="W281" s="348"/>
      <c r="X281" s="347"/>
      <c r="Y281" s="347"/>
      <c r="Z281" s="343"/>
      <c r="AA281" s="340"/>
    </row>
    <row r="282" spans="1:27" ht="15" customHeight="1">
      <c r="A282" s="343"/>
      <c r="B282" s="352"/>
      <c r="C282" s="352"/>
      <c r="D282" s="350"/>
      <c r="E282" s="350">
        <v>4110</v>
      </c>
      <c r="F282" s="349" t="s">
        <v>102</v>
      </c>
      <c r="G282" s="349"/>
      <c r="H282" s="347">
        <v>58598.85</v>
      </c>
      <c r="I282" s="347"/>
      <c r="J282" s="348">
        <v>54265.77</v>
      </c>
      <c r="K282" s="348">
        <f>(J282/H282)*100</f>
        <v>92.60552041550302</v>
      </c>
      <c r="L282" s="348">
        <f>J282</f>
        <v>54265.77</v>
      </c>
      <c r="M282" s="348">
        <f>J282</f>
        <v>54265.77</v>
      </c>
      <c r="N282" s="348">
        <f>J282</f>
        <v>54265.77</v>
      </c>
      <c r="O282" s="348"/>
      <c r="P282" s="348"/>
      <c r="Q282" s="348"/>
      <c r="R282" s="348"/>
      <c r="S282" s="348"/>
      <c r="T282" s="348"/>
      <c r="U282" s="348"/>
      <c r="V282" s="348"/>
      <c r="W282" s="348"/>
      <c r="X282" s="347"/>
      <c r="Y282" s="347"/>
      <c r="Z282" s="343"/>
      <c r="AA282" s="340"/>
    </row>
    <row r="283" spans="1:27" ht="28.5" customHeight="1">
      <c r="A283" s="343"/>
      <c r="B283" s="352"/>
      <c r="C283" s="352"/>
      <c r="D283" s="350"/>
      <c r="E283" s="350">
        <v>4120</v>
      </c>
      <c r="F283" s="349" t="s">
        <v>451</v>
      </c>
      <c r="G283" s="349"/>
      <c r="H283" s="347">
        <v>4686.34</v>
      </c>
      <c r="I283" s="347"/>
      <c r="J283" s="348">
        <v>4662.42</v>
      </c>
      <c r="K283" s="348">
        <f>(J283/H283)*100</f>
        <v>99.48958035481847</v>
      </c>
      <c r="L283" s="348">
        <f>J283</f>
        <v>4662.42</v>
      </c>
      <c r="M283" s="348">
        <f>J283</f>
        <v>4662.42</v>
      </c>
      <c r="N283" s="348">
        <f>J283</f>
        <v>4662.42</v>
      </c>
      <c r="O283" s="348"/>
      <c r="P283" s="348"/>
      <c r="Q283" s="348"/>
      <c r="R283" s="348"/>
      <c r="S283" s="348"/>
      <c r="T283" s="348"/>
      <c r="U283" s="348"/>
      <c r="V283" s="348"/>
      <c r="W283" s="348"/>
      <c r="X283" s="347"/>
      <c r="Y283" s="347"/>
      <c r="Z283" s="343"/>
      <c r="AA283" s="340"/>
    </row>
    <row r="284" spans="1:27" ht="15" customHeight="1">
      <c r="A284" s="343"/>
      <c r="B284" s="352"/>
      <c r="C284" s="352"/>
      <c r="D284" s="350"/>
      <c r="E284" s="350">
        <v>4210</v>
      </c>
      <c r="F284" s="349" t="s">
        <v>104</v>
      </c>
      <c r="G284" s="349"/>
      <c r="H284" s="347">
        <v>32110</v>
      </c>
      <c r="I284" s="347"/>
      <c r="J284" s="348">
        <v>23793.43</v>
      </c>
      <c r="K284" s="348">
        <f>(J284/H284)*100</f>
        <v>74.09975085643103</v>
      </c>
      <c r="L284" s="348">
        <f>J284</f>
        <v>23793.43</v>
      </c>
      <c r="M284" s="348">
        <f>J284</f>
        <v>23793.43</v>
      </c>
      <c r="N284" s="348"/>
      <c r="O284" s="348">
        <f>J284</f>
        <v>23793.43</v>
      </c>
      <c r="P284" s="348"/>
      <c r="Q284" s="348"/>
      <c r="R284" s="348"/>
      <c r="S284" s="348"/>
      <c r="T284" s="348"/>
      <c r="U284" s="348"/>
      <c r="V284" s="348"/>
      <c r="W284" s="348"/>
      <c r="X284" s="347"/>
      <c r="Y284" s="347"/>
      <c r="Z284" s="343"/>
      <c r="AA284" s="340"/>
    </row>
    <row r="285" spans="1:27" ht="15" customHeight="1">
      <c r="A285" s="343"/>
      <c r="B285" s="352"/>
      <c r="C285" s="352"/>
      <c r="D285" s="350"/>
      <c r="E285" s="350">
        <v>4220</v>
      </c>
      <c r="F285" s="349" t="s">
        <v>256</v>
      </c>
      <c r="G285" s="349"/>
      <c r="H285" s="347">
        <v>205000</v>
      </c>
      <c r="I285" s="347"/>
      <c r="J285" s="348">
        <v>204815.14</v>
      </c>
      <c r="K285" s="348">
        <f>(J285/H285)*100</f>
        <v>99.90982439024391</v>
      </c>
      <c r="L285" s="348">
        <f>J285</f>
        <v>204815.14</v>
      </c>
      <c r="M285" s="348">
        <f>J285</f>
        <v>204815.14</v>
      </c>
      <c r="N285" s="348"/>
      <c r="O285" s="348">
        <f>J285</f>
        <v>204815.14</v>
      </c>
      <c r="P285" s="348"/>
      <c r="Q285" s="348"/>
      <c r="R285" s="348"/>
      <c r="S285" s="348"/>
      <c r="T285" s="348"/>
      <c r="U285" s="348"/>
      <c r="V285" s="348"/>
      <c r="W285" s="348"/>
      <c r="X285" s="347"/>
      <c r="Y285" s="347"/>
      <c r="Z285" s="343"/>
      <c r="AA285" s="340"/>
    </row>
    <row r="286" spans="1:27" ht="15" customHeight="1">
      <c r="A286" s="343"/>
      <c r="B286" s="352"/>
      <c r="C286" s="352"/>
      <c r="D286" s="350"/>
      <c r="E286" s="350">
        <v>4270</v>
      </c>
      <c r="F286" s="349" t="s">
        <v>311</v>
      </c>
      <c r="G286" s="349"/>
      <c r="H286" s="347">
        <v>1727</v>
      </c>
      <c r="I286" s="347"/>
      <c r="J286" s="348">
        <v>1727</v>
      </c>
      <c r="K286" s="348">
        <f>(J286/H286)*100</f>
        <v>100</v>
      </c>
      <c r="L286" s="348">
        <f>J286</f>
        <v>1727</v>
      </c>
      <c r="M286" s="348">
        <f>J286</f>
        <v>1727</v>
      </c>
      <c r="N286" s="348"/>
      <c r="O286" s="348">
        <f>J286</f>
        <v>1727</v>
      </c>
      <c r="P286" s="348"/>
      <c r="Q286" s="348"/>
      <c r="R286" s="348"/>
      <c r="S286" s="348"/>
      <c r="T286" s="348"/>
      <c r="U286" s="348"/>
      <c r="V286" s="348"/>
      <c r="W286" s="348"/>
      <c r="X286" s="347"/>
      <c r="Y286" s="347"/>
      <c r="Z286" s="343"/>
      <c r="AA286" s="340"/>
    </row>
    <row r="287" spans="1:27" ht="15" customHeight="1">
      <c r="A287" s="343"/>
      <c r="B287" s="352"/>
      <c r="C287" s="352"/>
      <c r="D287" s="350"/>
      <c r="E287" s="350">
        <v>4280</v>
      </c>
      <c r="F287" s="349" t="s">
        <v>533</v>
      </c>
      <c r="G287" s="349"/>
      <c r="H287" s="347">
        <v>550</v>
      </c>
      <c r="I287" s="347"/>
      <c r="J287" s="348">
        <v>550</v>
      </c>
      <c r="K287" s="348">
        <f>(J287/H287)*100</f>
        <v>100</v>
      </c>
      <c r="L287" s="348">
        <f>J287</f>
        <v>550</v>
      </c>
      <c r="M287" s="348">
        <f>J287</f>
        <v>550</v>
      </c>
      <c r="N287" s="348"/>
      <c r="O287" s="348">
        <f>J287</f>
        <v>550</v>
      </c>
      <c r="P287" s="348"/>
      <c r="Q287" s="348"/>
      <c r="R287" s="348"/>
      <c r="S287" s="348"/>
      <c r="T287" s="348"/>
      <c r="U287" s="348"/>
      <c r="V287" s="348"/>
      <c r="W287" s="348"/>
      <c r="X287" s="347"/>
      <c r="Y287" s="347"/>
      <c r="Z287" s="343"/>
      <c r="AA287" s="340"/>
    </row>
    <row r="288" spans="1:27" ht="15" customHeight="1">
      <c r="A288" s="343"/>
      <c r="B288" s="352"/>
      <c r="C288" s="352"/>
      <c r="D288" s="350"/>
      <c r="E288" s="350">
        <v>4300</v>
      </c>
      <c r="F288" s="349" t="s">
        <v>105</v>
      </c>
      <c r="G288" s="349"/>
      <c r="H288" s="347">
        <v>4266</v>
      </c>
      <c r="I288" s="347"/>
      <c r="J288" s="348">
        <v>4259.36</v>
      </c>
      <c r="K288" s="348">
        <f>(J288/H288)*100</f>
        <v>99.84435067979372</v>
      </c>
      <c r="L288" s="348">
        <f>J288</f>
        <v>4259.36</v>
      </c>
      <c r="M288" s="348">
        <f>J288</f>
        <v>4259.36</v>
      </c>
      <c r="N288" s="348"/>
      <c r="O288" s="348">
        <f>J288</f>
        <v>4259.36</v>
      </c>
      <c r="P288" s="348"/>
      <c r="Q288" s="348"/>
      <c r="R288" s="348"/>
      <c r="S288" s="348"/>
      <c r="T288" s="348"/>
      <c r="U288" s="348"/>
      <c r="V288" s="348"/>
      <c r="W288" s="348"/>
      <c r="X288" s="347"/>
      <c r="Y288" s="347"/>
      <c r="Z288" s="343"/>
      <c r="AA288" s="340"/>
    </row>
    <row r="289" spans="1:27" ht="15" customHeight="1">
      <c r="A289" s="343"/>
      <c r="B289" s="352"/>
      <c r="C289" s="352"/>
      <c r="D289" s="350"/>
      <c r="E289" s="350">
        <v>4410</v>
      </c>
      <c r="F289" s="349" t="s">
        <v>110</v>
      </c>
      <c r="G289" s="349"/>
      <c r="H289" s="347">
        <v>181</v>
      </c>
      <c r="I289" s="347"/>
      <c r="J289" s="348">
        <v>180.54</v>
      </c>
      <c r="K289" s="348">
        <f>(J289/H289)*100</f>
        <v>99.74585635359115</v>
      </c>
      <c r="L289" s="348">
        <f>J289</f>
        <v>180.54</v>
      </c>
      <c r="M289" s="348">
        <f>J289</f>
        <v>180.54</v>
      </c>
      <c r="N289" s="348"/>
      <c r="O289" s="348">
        <f>J289</f>
        <v>180.54</v>
      </c>
      <c r="P289" s="348"/>
      <c r="Q289" s="348"/>
      <c r="R289" s="348"/>
      <c r="S289" s="348"/>
      <c r="T289" s="348"/>
      <c r="U289" s="348"/>
      <c r="V289" s="348"/>
      <c r="W289" s="348"/>
      <c r="X289" s="347"/>
      <c r="Y289" s="347"/>
      <c r="Z289" s="343"/>
      <c r="AA289" s="340"/>
    </row>
    <row r="290" spans="1:27" ht="19.5" customHeight="1">
      <c r="A290" s="343"/>
      <c r="B290" s="352"/>
      <c r="C290" s="352"/>
      <c r="D290" s="350"/>
      <c r="E290" s="350">
        <v>4440</v>
      </c>
      <c r="F290" s="349" t="s">
        <v>111</v>
      </c>
      <c r="G290" s="349"/>
      <c r="H290" s="347">
        <v>12704</v>
      </c>
      <c r="I290" s="347"/>
      <c r="J290" s="348">
        <v>12704</v>
      </c>
      <c r="K290" s="348">
        <f>(J290/H290)*100</f>
        <v>100</v>
      </c>
      <c r="L290" s="348">
        <f>J290</f>
        <v>12704</v>
      </c>
      <c r="M290" s="348">
        <f>J290</f>
        <v>12704</v>
      </c>
      <c r="N290" s="348"/>
      <c r="O290" s="348">
        <f>J290</f>
        <v>12704</v>
      </c>
      <c r="P290" s="348"/>
      <c r="Q290" s="348"/>
      <c r="R290" s="348"/>
      <c r="S290" s="348"/>
      <c r="T290" s="348"/>
      <c r="U290" s="348"/>
      <c r="V290" s="348"/>
      <c r="W290" s="348"/>
      <c r="X290" s="347"/>
      <c r="Y290" s="347"/>
      <c r="Z290" s="343"/>
      <c r="AA290" s="340"/>
    </row>
    <row r="291" spans="1:27" ht="54" customHeight="1">
      <c r="A291" s="343"/>
      <c r="B291" s="357"/>
      <c r="C291" s="357"/>
      <c r="D291" s="356">
        <v>80149</v>
      </c>
      <c r="E291" s="356"/>
      <c r="F291" s="355" t="s">
        <v>545</v>
      </c>
      <c r="G291" s="355"/>
      <c r="H291" s="365">
        <f>SUM(H292:H303)</f>
        <v>124542.5</v>
      </c>
      <c r="I291" s="364"/>
      <c r="J291" s="354">
        <f>SUM(J292:J303)</f>
        <v>118011.26</v>
      </c>
      <c r="K291" s="354">
        <f>(J291/H291)*100</f>
        <v>94.75581428026577</v>
      </c>
      <c r="L291" s="354">
        <f>SUM(L292:L303)</f>
        <v>118011.26</v>
      </c>
      <c r="M291" s="354">
        <f>SUM(M292:M303)</f>
        <v>115237.43999999999</v>
      </c>
      <c r="N291" s="354">
        <f>SUM(N292:N303)</f>
        <v>107489.43999999999</v>
      </c>
      <c r="O291" s="354">
        <f>SUM(O292:O303)</f>
        <v>7748</v>
      </c>
      <c r="P291" s="354"/>
      <c r="Q291" s="354">
        <f>SUM(Q292:Q303)</f>
        <v>2773.82</v>
      </c>
      <c r="R291" s="354"/>
      <c r="S291" s="354"/>
      <c r="T291" s="354"/>
      <c r="U291" s="354"/>
      <c r="V291" s="354"/>
      <c r="W291" s="354"/>
      <c r="X291" s="353"/>
      <c r="Y291" s="353"/>
      <c r="Z291" s="343"/>
      <c r="AA291" s="340"/>
    </row>
    <row r="292" spans="1:27" ht="19.5" customHeight="1">
      <c r="A292" s="343"/>
      <c r="B292" s="352"/>
      <c r="C292" s="352"/>
      <c r="D292" s="351"/>
      <c r="E292" s="350">
        <v>3020</v>
      </c>
      <c r="F292" s="349" t="s">
        <v>202</v>
      </c>
      <c r="G292" s="349"/>
      <c r="H292" s="347">
        <v>3534</v>
      </c>
      <c r="I292" s="347"/>
      <c r="J292" s="348">
        <v>2773.82</v>
      </c>
      <c r="K292" s="348">
        <f>(J292/H292)*100</f>
        <v>78.48953027730617</v>
      </c>
      <c r="L292" s="348">
        <f>J292</f>
        <v>2773.82</v>
      </c>
      <c r="M292" s="348">
        <v>0</v>
      </c>
      <c r="N292" s="348"/>
      <c r="O292" s="348"/>
      <c r="P292" s="348"/>
      <c r="Q292" s="348">
        <f>J292</f>
        <v>2773.82</v>
      </c>
      <c r="R292" s="348"/>
      <c r="S292" s="348"/>
      <c r="T292" s="348"/>
      <c r="U292" s="348"/>
      <c r="V292" s="348"/>
      <c r="W292" s="348"/>
      <c r="X292" s="347"/>
      <c r="Y292" s="347"/>
      <c r="Z292" s="343"/>
      <c r="AA292" s="340"/>
    </row>
    <row r="293" spans="1:27" ht="18" customHeight="1">
      <c r="A293" s="343"/>
      <c r="B293" s="352"/>
      <c r="C293" s="352"/>
      <c r="D293" s="351"/>
      <c r="E293" s="350">
        <v>4010</v>
      </c>
      <c r="F293" s="349" t="s">
        <v>107</v>
      </c>
      <c r="G293" s="349"/>
      <c r="H293" s="347">
        <v>89795</v>
      </c>
      <c r="I293" s="347"/>
      <c r="J293" s="348">
        <v>86970.12</v>
      </c>
      <c r="K293" s="348">
        <f>(J293/H293)*100</f>
        <v>96.85407873489615</v>
      </c>
      <c r="L293" s="348">
        <f>J293</f>
        <v>86970.12</v>
      </c>
      <c r="M293" s="348">
        <f>J293</f>
        <v>86970.12</v>
      </c>
      <c r="N293" s="348">
        <f>J293</f>
        <v>86970.12</v>
      </c>
      <c r="O293" s="348"/>
      <c r="P293" s="348"/>
      <c r="Q293" s="348"/>
      <c r="R293" s="348"/>
      <c r="S293" s="348"/>
      <c r="T293" s="348"/>
      <c r="U293" s="348"/>
      <c r="V293" s="348"/>
      <c r="W293" s="348"/>
      <c r="X293" s="347"/>
      <c r="Y293" s="347"/>
      <c r="Z293" s="343"/>
      <c r="AA293" s="340"/>
    </row>
    <row r="294" spans="1:27" ht="20.25" customHeight="1">
      <c r="A294" s="343"/>
      <c r="B294" s="352"/>
      <c r="C294" s="352"/>
      <c r="D294" s="351"/>
      <c r="E294" s="350">
        <v>4040</v>
      </c>
      <c r="F294" s="349" t="s">
        <v>109</v>
      </c>
      <c r="G294" s="349"/>
      <c r="H294" s="347">
        <v>5680</v>
      </c>
      <c r="I294" s="347"/>
      <c r="J294" s="348">
        <v>3852.51</v>
      </c>
      <c r="K294" s="348">
        <f>(J294/H294)*100</f>
        <v>67.82588028169015</v>
      </c>
      <c r="L294" s="348">
        <f>J294</f>
        <v>3852.51</v>
      </c>
      <c r="M294" s="348">
        <f>J294</f>
        <v>3852.51</v>
      </c>
      <c r="N294" s="348">
        <f>J294</f>
        <v>3852.51</v>
      </c>
      <c r="O294" s="348"/>
      <c r="P294" s="348"/>
      <c r="Q294" s="348"/>
      <c r="R294" s="348"/>
      <c r="S294" s="348"/>
      <c r="T294" s="348"/>
      <c r="U294" s="348"/>
      <c r="V294" s="348"/>
      <c r="W294" s="348"/>
      <c r="X294" s="347"/>
      <c r="Y294" s="347"/>
      <c r="Z294" s="343"/>
      <c r="AA294" s="340"/>
    </row>
    <row r="295" spans="1:27" ht="15" customHeight="1">
      <c r="A295" s="343"/>
      <c r="B295" s="352"/>
      <c r="C295" s="352"/>
      <c r="D295" s="351"/>
      <c r="E295" s="350">
        <v>4110</v>
      </c>
      <c r="F295" s="349" t="s">
        <v>102</v>
      </c>
      <c r="G295" s="349"/>
      <c r="H295" s="347">
        <v>14190</v>
      </c>
      <c r="I295" s="347"/>
      <c r="J295" s="348">
        <v>14125.72</v>
      </c>
      <c r="K295" s="348">
        <f>(J295/H295)*100</f>
        <v>99.54700493305144</v>
      </c>
      <c r="L295" s="348">
        <f>J295</f>
        <v>14125.72</v>
      </c>
      <c r="M295" s="348">
        <f>J295</f>
        <v>14125.72</v>
      </c>
      <c r="N295" s="348">
        <f>J295</f>
        <v>14125.72</v>
      </c>
      <c r="O295" s="348"/>
      <c r="P295" s="348"/>
      <c r="Q295" s="348"/>
      <c r="R295" s="348"/>
      <c r="S295" s="348"/>
      <c r="T295" s="348"/>
      <c r="U295" s="348"/>
      <c r="V295" s="348"/>
      <c r="W295" s="348"/>
      <c r="X295" s="347"/>
      <c r="Y295" s="347"/>
      <c r="Z295" s="343"/>
      <c r="AA295" s="340"/>
    </row>
    <row r="296" spans="1:27" ht="27" customHeight="1">
      <c r="A296" s="343"/>
      <c r="B296" s="352"/>
      <c r="C296" s="352"/>
      <c r="D296" s="351"/>
      <c r="E296" s="350">
        <v>4120</v>
      </c>
      <c r="F296" s="349" t="s">
        <v>451</v>
      </c>
      <c r="G296" s="349"/>
      <c r="H296" s="347">
        <v>2542.5</v>
      </c>
      <c r="I296" s="347"/>
      <c r="J296" s="348">
        <v>2541.09</v>
      </c>
      <c r="K296" s="348">
        <f>(J296/H296)*100</f>
        <v>99.94454277286137</v>
      </c>
      <c r="L296" s="348">
        <f>J296</f>
        <v>2541.09</v>
      </c>
      <c r="M296" s="348">
        <f>J296</f>
        <v>2541.09</v>
      </c>
      <c r="N296" s="348">
        <f>J296</f>
        <v>2541.09</v>
      </c>
      <c r="O296" s="348"/>
      <c r="P296" s="348"/>
      <c r="Q296" s="348"/>
      <c r="R296" s="348"/>
      <c r="S296" s="348"/>
      <c r="T296" s="348"/>
      <c r="U296" s="348"/>
      <c r="V296" s="348"/>
      <c r="W296" s="348"/>
      <c r="X296" s="347"/>
      <c r="Y296" s="347"/>
      <c r="Z296" s="343"/>
      <c r="AA296" s="340"/>
    </row>
    <row r="297" spans="1:27" ht="15" customHeight="1">
      <c r="A297" s="343"/>
      <c r="B297" s="363"/>
      <c r="C297" s="362"/>
      <c r="D297" s="351"/>
      <c r="E297" s="350">
        <v>4210</v>
      </c>
      <c r="F297" s="361" t="s">
        <v>104</v>
      </c>
      <c r="G297" s="360"/>
      <c r="H297" s="359">
        <v>50</v>
      </c>
      <c r="I297" s="358"/>
      <c r="J297" s="348">
        <v>0</v>
      </c>
      <c r="K297" s="348">
        <f>(J297/H297)*100</f>
        <v>0</v>
      </c>
      <c r="L297" s="348">
        <f>J297</f>
        <v>0</v>
      </c>
      <c r="M297" s="348">
        <f>J297</f>
        <v>0</v>
      </c>
      <c r="N297" s="348"/>
      <c r="O297" s="348">
        <f>J297</f>
        <v>0</v>
      </c>
      <c r="P297" s="348"/>
      <c r="Q297" s="348"/>
      <c r="R297" s="348"/>
      <c r="S297" s="348"/>
      <c r="T297" s="348"/>
      <c r="U297" s="348"/>
      <c r="V297" s="348"/>
      <c r="W297" s="348"/>
      <c r="X297" s="359"/>
      <c r="Y297" s="358"/>
      <c r="Z297" s="343"/>
      <c r="AA297" s="340"/>
    </row>
    <row r="298" spans="1:27" ht="20.25" customHeight="1">
      <c r="A298" s="343"/>
      <c r="B298" s="352"/>
      <c r="C298" s="352"/>
      <c r="D298" s="351"/>
      <c r="E298" s="350">
        <v>4240</v>
      </c>
      <c r="F298" s="349" t="s">
        <v>534</v>
      </c>
      <c r="G298" s="349"/>
      <c r="H298" s="347">
        <v>500</v>
      </c>
      <c r="I298" s="347"/>
      <c r="J298" s="348">
        <v>142</v>
      </c>
      <c r="K298" s="348">
        <f>(J298/H298)*100</f>
        <v>28.4</v>
      </c>
      <c r="L298" s="348">
        <f>J298</f>
        <v>142</v>
      </c>
      <c r="M298" s="348">
        <f>J298</f>
        <v>142</v>
      </c>
      <c r="N298" s="348"/>
      <c r="O298" s="348">
        <f>J298</f>
        <v>142</v>
      </c>
      <c r="P298" s="348"/>
      <c r="Q298" s="348"/>
      <c r="R298" s="348"/>
      <c r="S298" s="348"/>
      <c r="T298" s="348"/>
      <c r="U298" s="348"/>
      <c r="V298" s="348"/>
      <c r="W298" s="348"/>
      <c r="X298" s="347"/>
      <c r="Y298" s="347"/>
      <c r="Z298" s="343"/>
      <c r="AA298" s="340"/>
    </row>
    <row r="299" spans="1:27" ht="15" customHeight="1">
      <c r="A299" s="343"/>
      <c r="B299" s="352"/>
      <c r="C299" s="352"/>
      <c r="D299" s="351"/>
      <c r="E299" s="350">
        <v>4260</v>
      </c>
      <c r="F299" s="349" t="s">
        <v>520</v>
      </c>
      <c r="G299" s="349"/>
      <c r="H299" s="347">
        <v>1200</v>
      </c>
      <c r="I299" s="347"/>
      <c r="J299" s="348">
        <v>1200</v>
      </c>
      <c r="K299" s="348">
        <f>(J299/H299)*100</f>
        <v>100</v>
      </c>
      <c r="L299" s="348">
        <f>J299</f>
        <v>1200</v>
      </c>
      <c r="M299" s="348">
        <f>J299</f>
        <v>1200</v>
      </c>
      <c r="N299" s="348"/>
      <c r="O299" s="348">
        <f>J299</f>
        <v>1200</v>
      </c>
      <c r="P299" s="348"/>
      <c r="Q299" s="348"/>
      <c r="R299" s="348"/>
      <c r="S299" s="348"/>
      <c r="T299" s="348"/>
      <c r="U299" s="348"/>
      <c r="V299" s="348"/>
      <c r="W299" s="348"/>
      <c r="X299" s="347"/>
      <c r="Y299" s="347"/>
      <c r="Z299" s="343"/>
      <c r="AA299" s="340"/>
    </row>
    <row r="300" spans="1:27" ht="15" customHeight="1">
      <c r="A300" s="343"/>
      <c r="B300" s="352"/>
      <c r="C300" s="352"/>
      <c r="D300" s="351"/>
      <c r="E300" s="350">
        <v>4280</v>
      </c>
      <c r="F300" s="349" t="s">
        <v>533</v>
      </c>
      <c r="G300" s="349"/>
      <c r="H300" s="347">
        <v>250</v>
      </c>
      <c r="I300" s="347"/>
      <c r="J300" s="348">
        <v>150</v>
      </c>
      <c r="K300" s="348">
        <f>(J300/H300)*100</f>
        <v>60</v>
      </c>
      <c r="L300" s="348">
        <f>J300</f>
        <v>150</v>
      </c>
      <c r="M300" s="348">
        <f>J300</f>
        <v>150</v>
      </c>
      <c r="N300" s="348"/>
      <c r="O300" s="348">
        <f>J300</f>
        <v>150</v>
      </c>
      <c r="P300" s="348"/>
      <c r="Q300" s="348"/>
      <c r="R300" s="348"/>
      <c r="S300" s="348"/>
      <c r="T300" s="348"/>
      <c r="U300" s="348"/>
      <c r="V300" s="348"/>
      <c r="W300" s="348"/>
      <c r="X300" s="347"/>
      <c r="Y300" s="347"/>
      <c r="Z300" s="343"/>
      <c r="AA300" s="340"/>
    </row>
    <row r="301" spans="1:27" ht="15" customHeight="1">
      <c r="A301" s="343"/>
      <c r="B301" s="352"/>
      <c r="C301" s="352"/>
      <c r="D301" s="351"/>
      <c r="E301" s="350">
        <v>4300</v>
      </c>
      <c r="F301" s="349" t="s">
        <v>105</v>
      </c>
      <c r="G301" s="349"/>
      <c r="H301" s="347">
        <v>550</v>
      </c>
      <c r="I301" s="347"/>
      <c r="J301" s="348">
        <v>55</v>
      </c>
      <c r="K301" s="348">
        <f>(J301/H301)*100</f>
        <v>10</v>
      </c>
      <c r="L301" s="348">
        <f>J301</f>
        <v>55</v>
      </c>
      <c r="M301" s="348">
        <f>J301</f>
        <v>55</v>
      </c>
      <c r="N301" s="348"/>
      <c r="O301" s="348">
        <f>J301</f>
        <v>55</v>
      </c>
      <c r="P301" s="348"/>
      <c r="Q301" s="348"/>
      <c r="R301" s="348"/>
      <c r="S301" s="348"/>
      <c r="T301" s="348"/>
      <c r="U301" s="348"/>
      <c r="V301" s="348"/>
      <c r="W301" s="348"/>
      <c r="X301" s="347"/>
      <c r="Y301" s="347"/>
      <c r="Z301" s="343"/>
      <c r="AA301" s="340"/>
    </row>
    <row r="302" spans="1:27" ht="15" customHeight="1">
      <c r="A302" s="343"/>
      <c r="B302" s="352"/>
      <c r="C302" s="352"/>
      <c r="D302" s="351"/>
      <c r="E302" s="350">
        <v>4410</v>
      </c>
      <c r="F302" s="349" t="s">
        <v>110</v>
      </c>
      <c r="G302" s="349"/>
      <c r="H302" s="347">
        <v>50</v>
      </c>
      <c r="I302" s="347"/>
      <c r="J302" s="348">
        <v>0</v>
      </c>
      <c r="K302" s="348">
        <f>(J302/H302)*100</f>
        <v>0</v>
      </c>
      <c r="L302" s="348">
        <f>J302</f>
        <v>0</v>
      </c>
      <c r="M302" s="348">
        <f>J302</f>
        <v>0</v>
      </c>
      <c r="N302" s="348"/>
      <c r="O302" s="348">
        <f>J302</f>
        <v>0</v>
      </c>
      <c r="P302" s="348"/>
      <c r="Q302" s="348"/>
      <c r="R302" s="348"/>
      <c r="S302" s="348"/>
      <c r="T302" s="348"/>
      <c r="U302" s="348"/>
      <c r="V302" s="348"/>
      <c r="W302" s="348"/>
      <c r="X302" s="347"/>
      <c r="Y302" s="347"/>
      <c r="Z302" s="343"/>
      <c r="AA302" s="340"/>
    </row>
    <row r="303" spans="1:27" ht="19.5" customHeight="1">
      <c r="A303" s="343"/>
      <c r="B303" s="352"/>
      <c r="C303" s="352"/>
      <c r="D303" s="351"/>
      <c r="E303" s="350">
        <v>4440</v>
      </c>
      <c r="F303" s="349" t="s">
        <v>111</v>
      </c>
      <c r="G303" s="349"/>
      <c r="H303" s="347">
        <v>6201</v>
      </c>
      <c r="I303" s="347"/>
      <c r="J303" s="348">
        <v>6201</v>
      </c>
      <c r="K303" s="348">
        <f>(J303/H303)*100</f>
        <v>100</v>
      </c>
      <c r="L303" s="348">
        <f>J303</f>
        <v>6201</v>
      </c>
      <c r="M303" s="348">
        <f>J303</f>
        <v>6201</v>
      </c>
      <c r="N303" s="348"/>
      <c r="O303" s="348">
        <f>J303</f>
        <v>6201</v>
      </c>
      <c r="P303" s="348"/>
      <c r="Q303" s="348"/>
      <c r="R303" s="348"/>
      <c r="S303" s="348"/>
      <c r="T303" s="348"/>
      <c r="U303" s="348"/>
      <c r="V303" s="348"/>
      <c r="W303" s="348"/>
      <c r="X303" s="347"/>
      <c r="Y303" s="347"/>
      <c r="Z303" s="343"/>
      <c r="AA303" s="340"/>
    </row>
    <row r="304" spans="1:27" ht="40.5" customHeight="1">
      <c r="A304" s="343"/>
      <c r="B304" s="357"/>
      <c r="C304" s="357"/>
      <c r="D304" s="356">
        <v>80150</v>
      </c>
      <c r="E304" s="395"/>
      <c r="F304" s="355" t="s">
        <v>544</v>
      </c>
      <c r="G304" s="355"/>
      <c r="H304" s="365">
        <f>SUM(H305:H308)+SUM(H310:H316)</f>
        <v>501577</v>
      </c>
      <c r="I304" s="364"/>
      <c r="J304" s="354">
        <f>SUM(J305:J308)+SUM(J310:J316)</f>
        <v>491638.1499999999</v>
      </c>
      <c r="K304" s="354">
        <f>(J304/H304)*100</f>
        <v>98.01847971497894</v>
      </c>
      <c r="L304" s="354">
        <f>SUM(L305:L308)+SUM(L310:L316)</f>
        <v>491638.1499999999</v>
      </c>
      <c r="M304" s="354">
        <f>SUM(M305:M308)+SUM(M310:M316)</f>
        <v>466851.58999999997</v>
      </c>
      <c r="N304" s="354">
        <f>SUM(N305:N308)+SUM(N310:N316)</f>
        <v>442575.81</v>
      </c>
      <c r="O304" s="354">
        <f>SUM(O305:O308)+SUM(O310:O316)</f>
        <v>24275.78</v>
      </c>
      <c r="P304" s="354"/>
      <c r="Q304" s="354">
        <f>SUM(Q305:Q308)+SUM(Q310:Q316)</f>
        <v>24786.56</v>
      </c>
      <c r="R304" s="354"/>
      <c r="S304" s="354"/>
      <c r="T304" s="354"/>
      <c r="U304" s="354"/>
      <c r="V304" s="354"/>
      <c r="W304" s="354"/>
      <c r="X304" s="353"/>
      <c r="Y304" s="353"/>
      <c r="Z304" s="343"/>
      <c r="AA304" s="340"/>
    </row>
    <row r="305" spans="1:27" ht="18" customHeight="1">
      <c r="A305" s="343"/>
      <c r="B305" s="352"/>
      <c r="C305" s="352"/>
      <c r="D305" s="351"/>
      <c r="E305" s="350">
        <v>3020</v>
      </c>
      <c r="F305" s="349" t="s">
        <v>202</v>
      </c>
      <c r="G305" s="349"/>
      <c r="H305" s="347">
        <v>26136</v>
      </c>
      <c r="I305" s="347"/>
      <c r="J305" s="348">
        <v>24786.56</v>
      </c>
      <c r="K305" s="348">
        <f>(J305/H305)*100</f>
        <v>94.83685338230792</v>
      </c>
      <c r="L305" s="348">
        <f>J305</f>
        <v>24786.56</v>
      </c>
      <c r="M305" s="348"/>
      <c r="N305" s="348"/>
      <c r="O305" s="348"/>
      <c r="P305" s="348"/>
      <c r="Q305" s="348">
        <f>J305</f>
        <v>24786.56</v>
      </c>
      <c r="R305" s="348"/>
      <c r="S305" s="348"/>
      <c r="T305" s="348"/>
      <c r="U305" s="348"/>
      <c r="V305" s="348"/>
      <c r="W305" s="348"/>
      <c r="X305" s="347"/>
      <c r="Y305" s="347"/>
      <c r="Z305" s="343"/>
      <c r="AA305" s="340"/>
    </row>
    <row r="306" spans="1:27" ht="15" customHeight="1">
      <c r="A306" s="343"/>
      <c r="B306" s="352"/>
      <c r="C306" s="352"/>
      <c r="D306" s="351"/>
      <c r="E306" s="350">
        <v>4010</v>
      </c>
      <c r="F306" s="349" t="s">
        <v>107</v>
      </c>
      <c r="G306" s="349"/>
      <c r="H306" s="347">
        <v>353544.33</v>
      </c>
      <c r="I306" s="347"/>
      <c r="J306" s="348">
        <v>346961.79</v>
      </c>
      <c r="K306" s="348">
        <f>(J306/H306)*100</f>
        <v>98.13812881683039</v>
      </c>
      <c r="L306" s="348">
        <f>J306</f>
        <v>346961.79</v>
      </c>
      <c r="M306" s="348">
        <f>J306</f>
        <v>346961.79</v>
      </c>
      <c r="N306" s="348">
        <f>J306</f>
        <v>346961.79</v>
      </c>
      <c r="O306" s="348"/>
      <c r="P306" s="348"/>
      <c r="Q306" s="348"/>
      <c r="R306" s="348"/>
      <c r="S306" s="348"/>
      <c r="T306" s="348"/>
      <c r="U306" s="348"/>
      <c r="V306" s="348"/>
      <c r="W306" s="348"/>
      <c r="X306" s="347"/>
      <c r="Y306" s="347"/>
      <c r="Z306" s="343"/>
      <c r="AA306" s="340"/>
    </row>
    <row r="307" spans="1:27" ht="15" customHeight="1">
      <c r="A307" s="343"/>
      <c r="B307" s="352"/>
      <c r="C307" s="352"/>
      <c r="D307" s="351"/>
      <c r="E307" s="350">
        <v>4040</v>
      </c>
      <c r="F307" s="349" t="s">
        <v>109</v>
      </c>
      <c r="G307" s="349"/>
      <c r="H307" s="347">
        <v>20682.67</v>
      </c>
      <c r="I307" s="347"/>
      <c r="J307" s="348">
        <v>20682.67</v>
      </c>
      <c r="K307" s="348">
        <f>(J307/H307)*100</f>
        <v>100</v>
      </c>
      <c r="L307" s="348">
        <f>J307</f>
        <v>20682.67</v>
      </c>
      <c r="M307" s="348">
        <f>J307</f>
        <v>20682.67</v>
      </c>
      <c r="N307" s="348">
        <f>J307</f>
        <v>20682.67</v>
      </c>
      <c r="O307" s="348"/>
      <c r="P307" s="348"/>
      <c r="Q307" s="348"/>
      <c r="R307" s="348"/>
      <c r="S307" s="348"/>
      <c r="T307" s="348"/>
      <c r="U307" s="348"/>
      <c r="V307" s="348"/>
      <c r="W307" s="348"/>
      <c r="X307" s="347"/>
      <c r="Y307" s="347"/>
      <c r="Z307" s="343"/>
      <c r="AA307" s="340"/>
    </row>
    <row r="308" spans="1:27" ht="16.5" customHeight="1">
      <c r="A308" s="343"/>
      <c r="B308" s="352"/>
      <c r="C308" s="352"/>
      <c r="D308" s="351"/>
      <c r="E308" s="350">
        <v>4110</v>
      </c>
      <c r="F308" s="349" t="s">
        <v>102</v>
      </c>
      <c r="G308" s="349"/>
      <c r="H308" s="347">
        <v>68346</v>
      </c>
      <c r="I308" s="347"/>
      <c r="J308" s="348">
        <v>67775.91</v>
      </c>
      <c r="K308" s="348">
        <f>(J308/H308)*100</f>
        <v>99.16587656922133</v>
      </c>
      <c r="L308" s="348">
        <f>J308</f>
        <v>67775.91</v>
      </c>
      <c r="M308" s="348">
        <f>J308</f>
        <v>67775.91</v>
      </c>
      <c r="N308" s="348">
        <f>J308</f>
        <v>67775.91</v>
      </c>
      <c r="O308" s="348"/>
      <c r="P308" s="348"/>
      <c r="Q308" s="348"/>
      <c r="R308" s="348"/>
      <c r="S308" s="348"/>
      <c r="T308" s="348"/>
      <c r="U308" s="348"/>
      <c r="V308" s="348"/>
      <c r="W308" s="348"/>
      <c r="X308" s="347"/>
      <c r="Y308" s="347"/>
      <c r="Z308" s="343"/>
      <c r="AA308" s="340"/>
    </row>
    <row r="309" spans="1:27" ht="6.75" customHeight="1" hidden="1">
      <c r="A309" s="392"/>
      <c r="B309" s="392"/>
      <c r="C309" s="394"/>
      <c r="D309" s="394"/>
      <c r="E309" s="394"/>
      <c r="F309" s="394"/>
      <c r="G309" s="393"/>
      <c r="H309" s="393"/>
      <c r="I309" s="392"/>
      <c r="J309" s="392"/>
      <c r="K309" s="392"/>
      <c r="L309" s="392"/>
      <c r="M309" s="392"/>
      <c r="N309" s="392"/>
      <c r="O309" s="392"/>
      <c r="P309" s="392"/>
      <c r="Q309" s="392"/>
      <c r="R309" s="392"/>
      <c r="S309" s="392"/>
      <c r="T309" s="392"/>
      <c r="U309" s="392"/>
      <c r="V309" s="392"/>
      <c r="W309" s="392"/>
      <c r="X309" s="392"/>
      <c r="Y309" s="392"/>
      <c r="Z309" s="392"/>
      <c r="AA309" s="340"/>
    </row>
    <row r="310" spans="1:27" ht="28.5" customHeight="1">
      <c r="A310" s="343"/>
      <c r="B310" s="352"/>
      <c r="C310" s="352"/>
      <c r="D310" s="351"/>
      <c r="E310" s="350">
        <v>4120</v>
      </c>
      <c r="F310" s="349" t="s">
        <v>451</v>
      </c>
      <c r="G310" s="349"/>
      <c r="H310" s="347">
        <v>7715</v>
      </c>
      <c r="I310" s="347"/>
      <c r="J310" s="348">
        <v>7155.44</v>
      </c>
      <c r="K310" s="348">
        <f>(J310/H310)*100</f>
        <v>92.74711600777705</v>
      </c>
      <c r="L310" s="348">
        <f>J310</f>
        <v>7155.44</v>
      </c>
      <c r="M310" s="348">
        <f>J310</f>
        <v>7155.44</v>
      </c>
      <c r="N310" s="348">
        <f>J310</f>
        <v>7155.44</v>
      </c>
      <c r="O310" s="348"/>
      <c r="P310" s="348"/>
      <c r="Q310" s="348"/>
      <c r="R310" s="348"/>
      <c r="S310" s="348"/>
      <c r="T310" s="348"/>
      <c r="U310" s="348"/>
      <c r="V310" s="348"/>
      <c r="W310" s="348"/>
      <c r="X310" s="347"/>
      <c r="Y310" s="347"/>
      <c r="Z310" s="343"/>
      <c r="AA310" s="340"/>
    </row>
    <row r="311" spans="1:27" ht="15" customHeight="1">
      <c r="A311" s="343"/>
      <c r="B311" s="363"/>
      <c r="C311" s="362"/>
      <c r="D311" s="351"/>
      <c r="E311" s="350">
        <v>4210</v>
      </c>
      <c r="F311" s="361" t="s">
        <v>104</v>
      </c>
      <c r="G311" s="360"/>
      <c r="H311" s="359">
        <v>1400</v>
      </c>
      <c r="I311" s="358"/>
      <c r="J311" s="348">
        <v>1353.99</v>
      </c>
      <c r="K311" s="348">
        <f>(J311/H311)*100</f>
        <v>96.71357142857143</v>
      </c>
      <c r="L311" s="348">
        <f>J311</f>
        <v>1353.99</v>
      </c>
      <c r="M311" s="348">
        <f>J311</f>
        <v>1353.99</v>
      </c>
      <c r="N311" s="348"/>
      <c r="O311" s="348">
        <v>1353.99</v>
      </c>
      <c r="P311" s="348"/>
      <c r="Q311" s="348"/>
      <c r="R311" s="348"/>
      <c r="S311" s="348"/>
      <c r="T311" s="348"/>
      <c r="U311" s="348"/>
      <c r="V311" s="348"/>
      <c r="W311" s="348"/>
      <c r="X311" s="359"/>
      <c r="Y311" s="358"/>
      <c r="Z311" s="343"/>
      <c r="AA311" s="340"/>
    </row>
    <row r="312" spans="1:27" ht="15" customHeight="1">
      <c r="A312" s="343"/>
      <c r="B312" s="352"/>
      <c r="C312" s="352"/>
      <c r="D312" s="351"/>
      <c r="E312" s="350">
        <v>4240</v>
      </c>
      <c r="F312" s="349" t="s">
        <v>534</v>
      </c>
      <c r="G312" s="349"/>
      <c r="H312" s="347">
        <v>3000</v>
      </c>
      <c r="I312" s="347"/>
      <c r="J312" s="348">
        <v>2338.79</v>
      </c>
      <c r="K312" s="348">
        <f>(J312/H312)*100</f>
        <v>77.95966666666666</v>
      </c>
      <c r="L312" s="348">
        <f>J312</f>
        <v>2338.79</v>
      </c>
      <c r="M312" s="348">
        <f>J312</f>
        <v>2338.79</v>
      </c>
      <c r="N312" s="348"/>
      <c r="O312" s="348">
        <v>2338.79</v>
      </c>
      <c r="P312" s="348"/>
      <c r="Q312" s="348"/>
      <c r="R312" s="348"/>
      <c r="S312" s="348"/>
      <c r="T312" s="348"/>
      <c r="U312" s="348"/>
      <c r="V312" s="348"/>
      <c r="W312" s="348"/>
      <c r="X312" s="347"/>
      <c r="Y312" s="347"/>
      <c r="Z312" s="343"/>
      <c r="AA312" s="340"/>
    </row>
    <row r="313" spans="1:27" ht="15" customHeight="1">
      <c r="A313" s="343"/>
      <c r="B313" s="352"/>
      <c r="C313" s="352"/>
      <c r="D313" s="351"/>
      <c r="E313" s="350">
        <v>4260</v>
      </c>
      <c r="F313" s="349" t="s">
        <v>520</v>
      </c>
      <c r="G313" s="349"/>
      <c r="H313" s="347">
        <v>800</v>
      </c>
      <c r="I313" s="347"/>
      <c r="J313" s="348">
        <v>800</v>
      </c>
      <c r="K313" s="348">
        <f>(J313/H313)*100</f>
        <v>100</v>
      </c>
      <c r="L313" s="348">
        <f>J313</f>
        <v>800</v>
      </c>
      <c r="M313" s="348">
        <f>J313</f>
        <v>800</v>
      </c>
      <c r="N313" s="348"/>
      <c r="O313" s="348">
        <f>J313</f>
        <v>800</v>
      </c>
      <c r="P313" s="348"/>
      <c r="Q313" s="348"/>
      <c r="R313" s="348"/>
      <c r="S313" s="348"/>
      <c r="T313" s="348"/>
      <c r="U313" s="348"/>
      <c r="V313" s="348"/>
      <c r="W313" s="348"/>
      <c r="X313" s="347"/>
      <c r="Y313" s="347"/>
      <c r="Z313" s="343"/>
      <c r="AA313" s="340"/>
    </row>
    <row r="314" spans="1:27" ht="15" customHeight="1">
      <c r="A314" s="343"/>
      <c r="B314" s="363"/>
      <c r="C314" s="362"/>
      <c r="D314" s="351"/>
      <c r="E314" s="350">
        <v>4280</v>
      </c>
      <c r="F314" s="361" t="s">
        <v>533</v>
      </c>
      <c r="G314" s="360"/>
      <c r="H314" s="359">
        <v>450</v>
      </c>
      <c r="I314" s="358"/>
      <c r="J314" s="348">
        <v>350</v>
      </c>
      <c r="K314" s="348">
        <f>(J314/H314)*100</f>
        <v>77.77777777777779</v>
      </c>
      <c r="L314" s="348">
        <f>J314</f>
        <v>350</v>
      </c>
      <c r="M314" s="348">
        <f>J314</f>
        <v>350</v>
      </c>
      <c r="N314" s="348"/>
      <c r="O314" s="348">
        <v>350</v>
      </c>
      <c r="P314" s="348"/>
      <c r="Q314" s="348"/>
      <c r="R314" s="348"/>
      <c r="S314" s="348"/>
      <c r="T314" s="348"/>
      <c r="U314" s="348"/>
      <c r="V314" s="348"/>
      <c r="W314" s="348"/>
      <c r="X314" s="359"/>
      <c r="Y314" s="358"/>
      <c r="Z314" s="343"/>
      <c r="AA314" s="340"/>
    </row>
    <row r="315" spans="1:27" ht="15" customHeight="1">
      <c r="A315" s="343"/>
      <c r="B315" s="352"/>
      <c r="C315" s="352"/>
      <c r="D315" s="351"/>
      <c r="E315" s="350">
        <v>4300</v>
      </c>
      <c r="F315" s="349" t="s">
        <v>105</v>
      </c>
      <c r="G315" s="349"/>
      <c r="H315" s="347">
        <v>70</v>
      </c>
      <c r="I315" s="347"/>
      <c r="J315" s="348">
        <v>0</v>
      </c>
      <c r="K315" s="348">
        <f>(J315/H315)*100</f>
        <v>0</v>
      </c>
      <c r="L315" s="348">
        <f>J315</f>
        <v>0</v>
      </c>
      <c r="M315" s="348">
        <f>J315</f>
        <v>0</v>
      </c>
      <c r="N315" s="348"/>
      <c r="O315" s="348">
        <v>0</v>
      </c>
      <c r="P315" s="348"/>
      <c r="Q315" s="348"/>
      <c r="R315" s="348"/>
      <c r="S315" s="348"/>
      <c r="T315" s="348"/>
      <c r="U315" s="348"/>
      <c r="V315" s="348"/>
      <c r="W315" s="348"/>
      <c r="X315" s="347"/>
      <c r="Y315" s="347"/>
      <c r="Z315" s="343"/>
      <c r="AA315" s="340"/>
    </row>
    <row r="316" spans="1:27" ht="19.5" customHeight="1">
      <c r="A316" s="343"/>
      <c r="B316" s="352"/>
      <c r="C316" s="352"/>
      <c r="D316" s="351"/>
      <c r="E316" s="350">
        <v>4440</v>
      </c>
      <c r="F316" s="349" t="s">
        <v>111</v>
      </c>
      <c r="G316" s="349"/>
      <c r="H316" s="347">
        <v>19433</v>
      </c>
      <c r="I316" s="347"/>
      <c r="J316" s="348">
        <v>19433</v>
      </c>
      <c r="K316" s="348">
        <f>(J316/H316)*100</f>
        <v>100</v>
      </c>
      <c r="L316" s="348">
        <f>J316</f>
        <v>19433</v>
      </c>
      <c r="M316" s="348">
        <f>J316</f>
        <v>19433</v>
      </c>
      <c r="N316" s="348"/>
      <c r="O316" s="348">
        <f>J316</f>
        <v>19433</v>
      </c>
      <c r="P316" s="348"/>
      <c r="Q316" s="348"/>
      <c r="R316" s="348"/>
      <c r="S316" s="348"/>
      <c r="T316" s="348"/>
      <c r="U316" s="348"/>
      <c r="V316" s="348"/>
      <c r="W316" s="348"/>
      <c r="X316" s="347"/>
      <c r="Y316" s="347"/>
      <c r="Z316" s="343"/>
      <c r="AA316" s="340"/>
    </row>
    <row r="317" spans="1:27" ht="112.5" customHeight="1">
      <c r="A317" s="343"/>
      <c r="B317" s="357"/>
      <c r="C317" s="357"/>
      <c r="D317" s="356">
        <v>80152</v>
      </c>
      <c r="E317" s="356"/>
      <c r="F317" s="355" t="s">
        <v>543</v>
      </c>
      <c r="G317" s="355"/>
      <c r="H317" s="353">
        <f>SUM(H318:H320)</f>
        <v>3107</v>
      </c>
      <c r="I317" s="353"/>
      <c r="J317" s="354">
        <f>SUM(J318:J320)</f>
        <v>23.769999999999996</v>
      </c>
      <c r="K317" s="354">
        <f>(J317/H317)*100</f>
        <v>0.765046668812359</v>
      </c>
      <c r="L317" s="354">
        <f>SUM(L318:L320)</f>
        <v>23.769999999999996</v>
      </c>
      <c r="M317" s="354">
        <f>SUM(M318:M320)</f>
        <v>23.769999999999996</v>
      </c>
      <c r="N317" s="354">
        <f>SUM(N318:N320)</f>
        <v>23.769999999999996</v>
      </c>
      <c r="O317" s="354"/>
      <c r="P317" s="354"/>
      <c r="Q317" s="354"/>
      <c r="R317" s="354"/>
      <c r="S317" s="354"/>
      <c r="T317" s="354"/>
      <c r="U317" s="354"/>
      <c r="V317" s="354"/>
      <c r="W317" s="354"/>
      <c r="X317" s="353"/>
      <c r="Y317" s="353"/>
      <c r="Z317" s="343"/>
      <c r="AA317" s="340"/>
    </row>
    <row r="318" spans="1:27" ht="15" customHeight="1">
      <c r="A318" s="343"/>
      <c r="B318" s="352"/>
      <c r="C318" s="352"/>
      <c r="D318" s="351"/>
      <c r="E318" s="350">
        <v>4040</v>
      </c>
      <c r="F318" s="349" t="s">
        <v>109</v>
      </c>
      <c r="G318" s="349"/>
      <c r="H318" s="347">
        <v>2598</v>
      </c>
      <c r="I318" s="347"/>
      <c r="J318" s="348">
        <v>19.88</v>
      </c>
      <c r="K318" s="348">
        <f>(J318/H318)*100</f>
        <v>0.7652040030792917</v>
      </c>
      <c r="L318" s="348">
        <f>J318</f>
        <v>19.88</v>
      </c>
      <c r="M318" s="348">
        <f>J318</f>
        <v>19.88</v>
      </c>
      <c r="N318" s="348">
        <f>J318</f>
        <v>19.88</v>
      </c>
      <c r="O318" s="348"/>
      <c r="P318" s="348"/>
      <c r="Q318" s="348"/>
      <c r="R318" s="348"/>
      <c r="S318" s="348"/>
      <c r="T318" s="348"/>
      <c r="U318" s="348"/>
      <c r="V318" s="348"/>
      <c r="W318" s="348"/>
      <c r="X318" s="347"/>
      <c r="Y318" s="347"/>
      <c r="Z318" s="343"/>
      <c r="AA318" s="340"/>
    </row>
    <row r="319" spans="1:27" ht="15" customHeight="1">
      <c r="A319" s="343"/>
      <c r="B319" s="352"/>
      <c r="C319" s="352"/>
      <c r="D319" s="351"/>
      <c r="E319" s="350">
        <v>4110</v>
      </c>
      <c r="F319" s="349" t="s">
        <v>102</v>
      </c>
      <c r="G319" s="349"/>
      <c r="H319" s="347">
        <v>445</v>
      </c>
      <c r="I319" s="347"/>
      <c r="J319" s="348">
        <v>3.4</v>
      </c>
      <c r="K319" s="348">
        <f>(J319/H319)*100</f>
        <v>0.7640449438202247</v>
      </c>
      <c r="L319" s="348">
        <f>J319</f>
        <v>3.4</v>
      </c>
      <c r="M319" s="348">
        <f>J319</f>
        <v>3.4</v>
      </c>
      <c r="N319" s="348">
        <f>J319</f>
        <v>3.4</v>
      </c>
      <c r="O319" s="348"/>
      <c r="P319" s="348"/>
      <c r="Q319" s="348"/>
      <c r="R319" s="348"/>
      <c r="S319" s="348"/>
      <c r="T319" s="348"/>
      <c r="U319" s="348"/>
      <c r="V319" s="348"/>
      <c r="W319" s="348"/>
      <c r="X319" s="347"/>
      <c r="Y319" s="347"/>
      <c r="Z319" s="343"/>
      <c r="AA319" s="340"/>
    </row>
    <row r="320" spans="1:27" ht="28.5" customHeight="1">
      <c r="A320" s="343"/>
      <c r="B320" s="352"/>
      <c r="C320" s="352"/>
      <c r="D320" s="351"/>
      <c r="E320" s="350">
        <v>4120</v>
      </c>
      <c r="F320" s="349" t="s">
        <v>451</v>
      </c>
      <c r="G320" s="349"/>
      <c r="H320" s="347">
        <v>64</v>
      </c>
      <c r="I320" s="347"/>
      <c r="J320" s="348">
        <v>0.49</v>
      </c>
      <c r="K320" s="348">
        <f>(J320/H320)*100</f>
        <v>0.765625</v>
      </c>
      <c r="L320" s="348">
        <f>J320</f>
        <v>0.49</v>
      </c>
      <c r="M320" s="348">
        <f>J320</f>
        <v>0.49</v>
      </c>
      <c r="N320" s="348">
        <f>J320</f>
        <v>0.49</v>
      </c>
      <c r="O320" s="348"/>
      <c r="P320" s="348"/>
      <c r="Q320" s="348"/>
      <c r="R320" s="348"/>
      <c r="S320" s="348"/>
      <c r="T320" s="348"/>
      <c r="U320" s="348"/>
      <c r="V320" s="348"/>
      <c r="W320" s="348"/>
      <c r="X320" s="347"/>
      <c r="Y320" s="347"/>
      <c r="Z320" s="343"/>
      <c r="AA320" s="340"/>
    </row>
    <row r="321" spans="1:27" ht="41.25" customHeight="1">
      <c r="A321" s="343"/>
      <c r="B321" s="363"/>
      <c r="C321" s="362"/>
      <c r="D321" s="350">
        <v>80153</v>
      </c>
      <c r="E321" s="350"/>
      <c r="F321" s="361" t="s">
        <v>542</v>
      </c>
      <c r="G321" s="360"/>
      <c r="H321" s="359">
        <f>SUM(H322:I323)</f>
        <v>45147</v>
      </c>
      <c r="I321" s="358"/>
      <c r="J321" s="348">
        <f>SUM(J322:J323)</f>
        <v>37751.02</v>
      </c>
      <c r="K321" s="348">
        <f>(J321/H321)*100</f>
        <v>83.61800341107936</v>
      </c>
      <c r="L321" s="348">
        <f>L322+L323</f>
        <v>37751.02</v>
      </c>
      <c r="M321" s="348">
        <f>M322+M323</f>
        <v>37751.02</v>
      </c>
      <c r="N321" s="348"/>
      <c r="O321" s="348">
        <f>O322+O323</f>
        <v>37751.02</v>
      </c>
      <c r="P321" s="348"/>
      <c r="Q321" s="348"/>
      <c r="R321" s="348"/>
      <c r="S321" s="348"/>
      <c r="T321" s="348"/>
      <c r="U321" s="348"/>
      <c r="V321" s="348"/>
      <c r="W321" s="348"/>
      <c r="X321" s="359"/>
      <c r="Y321" s="358"/>
      <c r="Z321" s="343"/>
      <c r="AA321" s="340"/>
    </row>
    <row r="322" spans="1:27" ht="19.5" customHeight="1">
      <c r="A322" s="343"/>
      <c r="B322" s="363"/>
      <c r="C322" s="362"/>
      <c r="D322" s="350"/>
      <c r="E322" s="350">
        <v>4210</v>
      </c>
      <c r="F322" s="361" t="s">
        <v>104</v>
      </c>
      <c r="G322" s="360"/>
      <c r="H322" s="359">
        <v>167.55</v>
      </c>
      <c r="I322" s="358"/>
      <c r="J322" s="348">
        <v>0</v>
      </c>
      <c r="K322" s="348">
        <f>(J322/H322)*100</f>
        <v>0</v>
      </c>
      <c r="L322" s="348">
        <f>J322</f>
        <v>0</v>
      </c>
      <c r="M322" s="348">
        <f>L322</f>
        <v>0</v>
      </c>
      <c r="N322" s="348"/>
      <c r="O322" s="348">
        <f>M322</f>
        <v>0</v>
      </c>
      <c r="P322" s="348"/>
      <c r="Q322" s="348"/>
      <c r="R322" s="348"/>
      <c r="S322" s="348"/>
      <c r="T322" s="348"/>
      <c r="U322" s="348"/>
      <c r="V322" s="348"/>
      <c r="W322" s="348"/>
      <c r="X322" s="359"/>
      <c r="Y322" s="358"/>
      <c r="Z322" s="343"/>
      <c r="AA322" s="340"/>
    </row>
    <row r="323" spans="1:27" ht="19.5" customHeight="1">
      <c r="A323" s="343"/>
      <c r="B323" s="363"/>
      <c r="C323" s="362"/>
      <c r="D323" s="350"/>
      <c r="E323" s="350">
        <v>4240</v>
      </c>
      <c r="F323" s="361" t="s">
        <v>534</v>
      </c>
      <c r="G323" s="360"/>
      <c r="H323" s="359">
        <v>44979.45</v>
      </c>
      <c r="I323" s="358"/>
      <c r="J323" s="348">
        <v>37751.02</v>
      </c>
      <c r="K323" s="348">
        <f>(J323/H323)*100</f>
        <v>83.92948335295341</v>
      </c>
      <c r="L323" s="348">
        <f>J323</f>
        <v>37751.02</v>
      </c>
      <c r="M323" s="348">
        <f>L323</f>
        <v>37751.02</v>
      </c>
      <c r="N323" s="348"/>
      <c r="O323" s="348">
        <f>M323</f>
        <v>37751.02</v>
      </c>
      <c r="P323" s="348"/>
      <c r="Q323" s="348"/>
      <c r="R323" s="348"/>
      <c r="S323" s="348"/>
      <c r="T323" s="348"/>
      <c r="U323" s="348"/>
      <c r="V323" s="348"/>
      <c r="W323" s="348"/>
      <c r="X323" s="359"/>
      <c r="Y323" s="358"/>
      <c r="Z323" s="343"/>
      <c r="AA323" s="340"/>
    </row>
    <row r="324" spans="1:27" ht="17.25" customHeight="1">
      <c r="A324" s="343"/>
      <c r="B324" s="357"/>
      <c r="C324" s="357"/>
      <c r="D324" s="356">
        <v>80195</v>
      </c>
      <c r="E324" s="356"/>
      <c r="F324" s="355" t="s">
        <v>15</v>
      </c>
      <c r="G324" s="355"/>
      <c r="H324" s="365">
        <f>SUM(H325:H329)+SUM(H330:H338)</f>
        <v>145206.8</v>
      </c>
      <c r="I324" s="364"/>
      <c r="J324" s="354">
        <f>SUM(J325:J329)+SUM(J330:J338)</f>
        <v>132652.21999999997</v>
      </c>
      <c r="K324" s="354">
        <f>(J324/H324)*100</f>
        <v>91.35399995041553</v>
      </c>
      <c r="L324" s="354">
        <f>SUM(L325:L338)</f>
        <v>132652.21999999997</v>
      </c>
      <c r="M324" s="354">
        <f>SUM(M325:M338)</f>
        <v>49314</v>
      </c>
      <c r="N324" s="354"/>
      <c r="O324" s="354">
        <f>SUM(O325:O338)</f>
        <v>49314</v>
      </c>
      <c r="P324" s="354"/>
      <c r="Q324" s="354">
        <f>SUM(Q325:Q329)+SUM(Q330:Q338)</f>
        <v>15089</v>
      </c>
      <c r="R324" s="354">
        <f>SUM(R325:R329)+SUM(R330:R338)</f>
        <v>68249.22</v>
      </c>
      <c r="S324" s="354"/>
      <c r="T324" s="354"/>
      <c r="U324" s="354"/>
      <c r="V324" s="354"/>
      <c r="W324" s="354"/>
      <c r="X324" s="353"/>
      <c r="Y324" s="353"/>
      <c r="Z324" s="343"/>
      <c r="AA324" s="340"/>
    </row>
    <row r="325" spans="1:27" ht="22.5" customHeight="1">
      <c r="A325" s="343"/>
      <c r="B325" s="352"/>
      <c r="C325" s="352"/>
      <c r="D325" s="351"/>
      <c r="E325" s="350">
        <v>3020</v>
      </c>
      <c r="F325" s="349" t="s">
        <v>202</v>
      </c>
      <c r="G325" s="349"/>
      <c r="H325" s="347">
        <v>15089</v>
      </c>
      <c r="I325" s="347"/>
      <c r="J325" s="348">
        <v>15089</v>
      </c>
      <c r="K325" s="348">
        <f>(J325/H325)*100</f>
        <v>100</v>
      </c>
      <c r="L325" s="348">
        <f>J325</f>
        <v>15089</v>
      </c>
      <c r="M325" s="348"/>
      <c r="N325" s="348"/>
      <c r="O325" s="348"/>
      <c r="P325" s="348"/>
      <c r="Q325" s="348">
        <f>J325</f>
        <v>15089</v>
      </c>
      <c r="R325" s="348"/>
      <c r="S325" s="348"/>
      <c r="T325" s="348"/>
      <c r="U325" s="348"/>
      <c r="V325" s="348"/>
      <c r="W325" s="348"/>
      <c r="X325" s="347"/>
      <c r="Y325" s="347"/>
      <c r="Z325" s="343"/>
      <c r="AA325" s="340"/>
    </row>
    <row r="326" spans="1:27" ht="19.5" customHeight="1">
      <c r="A326" s="343"/>
      <c r="B326" s="352"/>
      <c r="C326" s="352"/>
      <c r="D326" s="351"/>
      <c r="E326" s="350">
        <v>4017</v>
      </c>
      <c r="F326" s="349" t="s">
        <v>107</v>
      </c>
      <c r="G326" s="349"/>
      <c r="H326" s="347">
        <v>44896.59</v>
      </c>
      <c r="I326" s="347"/>
      <c r="J326" s="348">
        <v>39755.62</v>
      </c>
      <c r="K326" s="348">
        <f>(J326/H326)*100</f>
        <v>88.5493085332316</v>
      </c>
      <c r="L326" s="348">
        <f>J326</f>
        <v>39755.62</v>
      </c>
      <c r="M326" s="348"/>
      <c r="N326" s="348"/>
      <c r="O326" s="348"/>
      <c r="P326" s="348"/>
      <c r="Q326" s="348"/>
      <c r="R326" s="348">
        <f>J326</f>
        <v>39755.62</v>
      </c>
      <c r="S326" s="348"/>
      <c r="T326" s="348"/>
      <c r="U326" s="348"/>
      <c r="V326" s="348"/>
      <c r="W326" s="348"/>
      <c r="X326" s="347"/>
      <c r="Y326" s="347"/>
      <c r="Z326" s="343"/>
      <c r="AA326" s="340"/>
    </row>
    <row r="327" spans="1:27" ht="15" customHeight="1">
      <c r="A327" s="343"/>
      <c r="B327" s="352"/>
      <c r="C327" s="352"/>
      <c r="D327" s="351"/>
      <c r="E327" s="350">
        <v>4019</v>
      </c>
      <c r="F327" s="349" t="s">
        <v>107</v>
      </c>
      <c r="G327" s="349"/>
      <c r="H327" s="347">
        <v>6696.81</v>
      </c>
      <c r="I327" s="347"/>
      <c r="J327" s="348">
        <v>5929.99</v>
      </c>
      <c r="K327" s="348">
        <f>(J327/H327)*100</f>
        <v>88.54947355531961</v>
      </c>
      <c r="L327" s="348">
        <f>J327</f>
        <v>5929.99</v>
      </c>
      <c r="M327" s="348"/>
      <c r="N327" s="348"/>
      <c r="O327" s="348"/>
      <c r="P327" s="348"/>
      <c r="Q327" s="348"/>
      <c r="R327" s="348">
        <f>J327</f>
        <v>5929.99</v>
      </c>
      <c r="S327" s="348"/>
      <c r="T327" s="348"/>
      <c r="U327" s="348"/>
      <c r="V327" s="348"/>
      <c r="W327" s="348"/>
      <c r="X327" s="347"/>
      <c r="Y327" s="347"/>
      <c r="Z327" s="343"/>
      <c r="AA327" s="340"/>
    </row>
    <row r="328" spans="1:27" ht="15" customHeight="1">
      <c r="A328" s="343"/>
      <c r="B328" s="352"/>
      <c r="C328" s="352"/>
      <c r="D328" s="351"/>
      <c r="E328" s="350">
        <v>4117</v>
      </c>
      <c r="F328" s="349" t="s">
        <v>102</v>
      </c>
      <c r="G328" s="349"/>
      <c r="H328" s="347">
        <v>7677.26</v>
      </c>
      <c r="I328" s="347"/>
      <c r="J328" s="348">
        <v>6818.76</v>
      </c>
      <c r="K328" s="348">
        <f>(J328/H328)*100</f>
        <v>88.81762503809954</v>
      </c>
      <c r="L328" s="348">
        <f>J328</f>
        <v>6818.76</v>
      </c>
      <c r="M328" s="348"/>
      <c r="N328" s="348"/>
      <c r="O328" s="348"/>
      <c r="P328" s="348"/>
      <c r="Q328" s="348"/>
      <c r="R328" s="348">
        <f>J328</f>
        <v>6818.76</v>
      </c>
      <c r="S328" s="348"/>
      <c r="T328" s="348"/>
      <c r="U328" s="348"/>
      <c r="V328" s="348"/>
      <c r="W328" s="348"/>
      <c r="X328" s="347"/>
      <c r="Y328" s="347"/>
      <c r="Z328" s="343"/>
      <c r="AA328" s="340"/>
    </row>
    <row r="329" spans="1:27" ht="15" customHeight="1">
      <c r="A329" s="343"/>
      <c r="B329" s="352"/>
      <c r="C329" s="352"/>
      <c r="D329" s="351"/>
      <c r="E329" s="350">
        <v>4119</v>
      </c>
      <c r="F329" s="349" t="s">
        <v>102</v>
      </c>
      <c r="G329" s="349"/>
      <c r="H329" s="347">
        <v>1145.14</v>
      </c>
      <c r="I329" s="347"/>
      <c r="J329" s="348">
        <v>1017.09</v>
      </c>
      <c r="K329" s="348">
        <f>(J329/H329)*100</f>
        <v>88.81796112265748</v>
      </c>
      <c r="L329" s="348">
        <f>J329</f>
        <v>1017.09</v>
      </c>
      <c r="M329" s="348"/>
      <c r="N329" s="348"/>
      <c r="O329" s="348"/>
      <c r="P329" s="348"/>
      <c r="Q329" s="348"/>
      <c r="R329" s="348">
        <f>J329</f>
        <v>1017.09</v>
      </c>
      <c r="S329" s="348"/>
      <c r="T329" s="348"/>
      <c r="U329" s="348"/>
      <c r="V329" s="348"/>
      <c r="W329" s="348"/>
      <c r="X329" s="347"/>
      <c r="Y329" s="347"/>
      <c r="Z329" s="343"/>
      <c r="AA329" s="340"/>
    </row>
    <row r="330" spans="1:27" ht="29.25" customHeight="1">
      <c r="A330" s="343"/>
      <c r="B330" s="352"/>
      <c r="C330" s="352"/>
      <c r="D330" s="351"/>
      <c r="E330" s="350">
        <v>4127</v>
      </c>
      <c r="F330" s="349" t="s">
        <v>451</v>
      </c>
      <c r="G330" s="349"/>
      <c r="H330" s="347">
        <v>1100.03</v>
      </c>
      <c r="I330" s="347"/>
      <c r="J330" s="348">
        <v>669.89</v>
      </c>
      <c r="K330" s="348">
        <f>(J330/H330)*100</f>
        <v>60.897430070089</v>
      </c>
      <c r="L330" s="348">
        <f>J330</f>
        <v>669.89</v>
      </c>
      <c r="M330" s="348"/>
      <c r="N330" s="348"/>
      <c r="O330" s="348"/>
      <c r="P330" s="348"/>
      <c r="Q330" s="348"/>
      <c r="R330" s="348">
        <f>J330</f>
        <v>669.89</v>
      </c>
      <c r="S330" s="348"/>
      <c r="T330" s="348"/>
      <c r="U330" s="348"/>
      <c r="V330" s="348"/>
      <c r="W330" s="348"/>
      <c r="X330" s="347"/>
      <c r="Y330" s="347"/>
      <c r="Z330" s="343"/>
      <c r="AA330" s="340"/>
    </row>
    <row r="331" spans="1:27" ht="30.75" customHeight="1">
      <c r="A331" s="343"/>
      <c r="B331" s="352"/>
      <c r="C331" s="352"/>
      <c r="D331" s="351"/>
      <c r="E331" s="350">
        <v>4129</v>
      </c>
      <c r="F331" s="349" t="s">
        <v>451</v>
      </c>
      <c r="G331" s="349"/>
      <c r="H331" s="347">
        <v>164.09</v>
      </c>
      <c r="I331" s="347"/>
      <c r="J331" s="348">
        <v>99.91</v>
      </c>
      <c r="K331" s="348">
        <f>(J331/H331)*100</f>
        <v>60.88731793527942</v>
      </c>
      <c r="L331" s="348">
        <f>J331</f>
        <v>99.91</v>
      </c>
      <c r="M331" s="348"/>
      <c r="N331" s="348"/>
      <c r="O331" s="348"/>
      <c r="P331" s="348"/>
      <c r="Q331" s="348"/>
      <c r="R331" s="348">
        <f>J331</f>
        <v>99.91</v>
      </c>
      <c r="S331" s="348"/>
      <c r="T331" s="348"/>
      <c r="U331" s="348"/>
      <c r="V331" s="348"/>
      <c r="W331" s="348"/>
      <c r="X331" s="347"/>
      <c r="Y331" s="347"/>
      <c r="Z331" s="343"/>
      <c r="AA331" s="340"/>
    </row>
    <row r="332" spans="1:27" ht="15" customHeight="1">
      <c r="A332" s="343"/>
      <c r="B332" s="352"/>
      <c r="C332" s="352"/>
      <c r="D332" s="351"/>
      <c r="E332" s="350">
        <v>4217</v>
      </c>
      <c r="F332" s="349" t="s">
        <v>104</v>
      </c>
      <c r="G332" s="349"/>
      <c r="H332" s="347">
        <v>6700.54</v>
      </c>
      <c r="I332" s="347"/>
      <c r="J332" s="348">
        <v>6700.54</v>
      </c>
      <c r="K332" s="348">
        <f>(J332/H332)*100</f>
        <v>100</v>
      </c>
      <c r="L332" s="348">
        <f>J332</f>
        <v>6700.54</v>
      </c>
      <c r="M332" s="348"/>
      <c r="N332" s="348"/>
      <c r="O332" s="348"/>
      <c r="P332" s="348"/>
      <c r="Q332" s="348"/>
      <c r="R332" s="348">
        <f>J332</f>
        <v>6700.54</v>
      </c>
      <c r="S332" s="348"/>
      <c r="T332" s="348"/>
      <c r="U332" s="348"/>
      <c r="V332" s="348"/>
      <c r="W332" s="348"/>
      <c r="X332" s="347"/>
      <c r="Y332" s="347"/>
      <c r="Z332" s="343"/>
      <c r="AA332" s="340"/>
    </row>
    <row r="333" spans="1:27" ht="15" customHeight="1">
      <c r="A333" s="343"/>
      <c r="B333" s="352"/>
      <c r="C333" s="352"/>
      <c r="D333" s="351"/>
      <c r="E333" s="350">
        <v>4219</v>
      </c>
      <c r="F333" s="349" t="s">
        <v>104</v>
      </c>
      <c r="G333" s="349"/>
      <c r="H333" s="347">
        <v>999.46</v>
      </c>
      <c r="I333" s="347"/>
      <c r="J333" s="348">
        <v>999.46</v>
      </c>
      <c r="K333" s="348">
        <f>(J333/H333)*100</f>
        <v>100</v>
      </c>
      <c r="L333" s="348">
        <f>J333</f>
        <v>999.46</v>
      </c>
      <c r="M333" s="348"/>
      <c r="N333" s="348"/>
      <c r="O333" s="348"/>
      <c r="P333" s="348"/>
      <c r="Q333" s="348"/>
      <c r="R333" s="348">
        <f>J333</f>
        <v>999.46</v>
      </c>
      <c r="S333" s="348"/>
      <c r="T333" s="348"/>
      <c r="U333" s="348"/>
      <c r="V333" s="348"/>
      <c r="W333" s="348"/>
      <c r="X333" s="347"/>
      <c r="Y333" s="347"/>
      <c r="Z333" s="343"/>
      <c r="AA333" s="340"/>
    </row>
    <row r="334" spans="1:27" ht="15" customHeight="1">
      <c r="A334" s="343"/>
      <c r="B334" s="363"/>
      <c r="C334" s="362"/>
      <c r="D334" s="351"/>
      <c r="E334" s="350">
        <v>4247</v>
      </c>
      <c r="F334" s="349" t="s">
        <v>534</v>
      </c>
      <c r="G334" s="349"/>
      <c r="H334" s="359">
        <v>2126.73</v>
      </c>
      <c r="I334" s="358"/>
      <c r="J334" s="348">
        <v>2126.73</v>
      </c>
      <c r="K334" s="348">
        <f>(J334/H334)*100</f>
        <v>100</v>
      </c>
      <c r="L334" s="348">
        <f>J334</f>
        <v>2126.73</v>
      </c>
      <c r="M334" s="348"/>
      <c r="N334" s="348"/>
      <c r="O334" s="348"/>
      <c r="P334" s="348"/>
      <c r="Q334" s="348"/>
      <c r="R334" s="348">
        <f>J334</f>
        <v>2126.73</v>
      </c>
      <c r="S334" s="348"/>
      <c r="T334" s="348"/>
      <c r="U334" s="348"/>
      <c r="V334" s="348"/>
      <c r="W334" s="348"/>
      <c r="X334" s="359"/>
      <c r="Y334" s="358"/>
      <c r="Z334" s="343"/>
      <c r="AA334" s="340"/>
    </row>
    <row r="335" spans="1:27" ht="19.5" customHeight="1">
      <c r="A335" s="343"/>
      <c r="B335" s="363"/>
      <c r="C335" s="362"/>
      <c r="D335" s="351"/>
      <c r="E335" s="350">
        <v>4249</v>
      </c>
      <c r="F335" s="349" t="s">
        <v>534</v>
      </c>
      <c r="G335" s="349"/>
      <c r="H335" s="359">
        <v>317.23</v>
      </c>
      <c r="I335" s="358"/>
      <c r="J335" s="348">
        <v>317.23</v>
      </c>
      <c r="K335" s="348">
        <f>(J335/H335)*100</f>
        <v>100</v>
      </c>
      <c r="L335" s="348">
        <f>J335</f>
        <v>317.23</v>
      </c>
      <c r="M335" s="348"/>
      <c r="N335" s="348"/>
      <c r="O335" s="348"/>
      <c r="P335" s="348"/>
      <c r="Q335" s="348"/>
      <c r="R335" s="348">
        <f>J335</f>
        <v>317.23</v>
      </c>
      <c r="S335" s="348"/>
      <c r="T335" s="348"/>
      <c r="U335" s="348"/>
      <c r="V335" s="348"/>
      <c r="W335" s="348"/>
      <c r="X335" s="359"/>
      <c r="Y335" s="358"/>
      <c r="Z335" s="343"/>
      <c r="AA335" s="340"/>
    </row>
    <row r="336" spans="1:27" ht="15" customHeight="1">
      <c r="A336" s="343"/>
      <c r="B336" s="352"/>
      <c r="C336" s="352"/>
      <c r="D336" s="351"/>
      <c r="E336" s="350">
        <v>4307</v>
      </c>
      <c r="F336" s="349" t="s">
        <v>105</v>
      </c>
      <c r="G336" s="349"/>
      <c r="H336" s="347">
        <v>7814.31</v>
      </c>
      <c r="I336" s="347"/>
      <c r="J336" s="348">
        <v>3318.86</v>
      </c>
      <c r="K336" s="348">
        <f>(J336/H336)*100</f>
        <v>42.47156818708241</v>
      </c>
      <c r="L336" s="348">
        <f>J336</f>
        <v>3318.86</v>
      </c>
      <c r="M336" s="348"/>
      <c r="N336" s="348"/>
      <c r="O336" s="348"/>
      <c r="P336" s="348"/>
      <c r="Q336" s="348"/>
      <c r="R336" s="348">
        <f>J336</f>
        <v>3318.86</v>
      </c>
      <c r="S336" s="348"/>
      <c r="T336" s="348"/>
      <c r="U336" s="348"/>
      <c r="V336" s="348"/>
      <c r="W336" s="348"/>
      <c r="X336" s="347"/>
      <c r="Y336" s="347"/>
      <c r="Z336" s="343"/>
      <c r="AA336" s="340"/>
    </row>
    <row r="337" spans="1:27" ht="15" customHeight="1">
      <c r="A337" s="343"/>
      <c r="B337" s="352"/>
      <c r="C337" s="352"/>
      <c r="D337" s="351"/>
      <c r="E337" s="350">
        <v>4309</v>
      </c>
      <c r="F337" s="349" t="s">
        <v>105</v>
      </c>
      <c r="G337" s="349"/>
      <c r="H337" s="347">
        <v>1165.61</v>
      </c>
      <c r="I337" s="347"/>
      <c r="J337" s="348">
        <v>495.14</v>
      </c>
      <c r="K337" s="348">
        <f>(J337/H337)*100</f>
        <v>42.479045306749256</v>
      </c>
      <c r="L337" s="348">
        <f>J337</f>
        <v>495.14</v>
      </c>
      <c r="M337" s="348"/>
      <c r="N337" s="348"/>
      <c r="O337" s="348"/>
      <c r="P337" s="348"/>
      <c r="Q337" s="348"/>
      <c r="R337" s="348">
        <f>J337</f>
        <v>495.14</v>
      </c>
      <c r="S337" s="348"/>
      <c r="T337" s="348"/>
      <c r="U337" s="348"/>
      <c r="V337" s="348"/>
      <c r="W337" s="348"/>
      <c r="X337" s="347"/>
      <c r="Y337" s="347"/>
      <c r="Z337" s="343"/>
      <c r="AA337" s="340"/>
    </row>
    <row r="338" spans="1:27" ht="19.5" customHeight="1">
      <c r="A338" s="343"/>
      <c r="B338" s="352"/>
      <c r="C338" s="352"/>
      <c r="D338" s="351"/>
      <c r="E338" s="350">
        <v>4440</v>
      </c>
      <c r="F338" s="349" t="s">
        <v>111</v>
      </c>
      <c r="G338" s="349"/>
      <c r="H338" s="347">
        <v>49314</v>
      </c>
      <c r="I338" s="347"/>
      <c r="J338" s="348">
        <v>49314</v>
      </c>
      <c r="K338" s="348">
        <f>(J338/H338)*100</f>
        <v>100</v>
      </c>
      <c r="L338" s="348">
        <f>J338</f>
        <v>49314</v>
      </c>
      <c r="M338" s="348">
        <f>J338</f>
        <v>49314</v>
      </c>
      <c r="N338" s="348"/>
      <c r="O338" s="348">
        <f>J338</f>
        <v>49314</v>
      </c>
      <c r="P338" s="348"/>
      <c r="Q338" s="348"/>
      <c r="R338" s="348"/>
      <c r="S338" s="348"/>
      <c r="T338" s="348"/>
      <c r="U338" s="348"/>
      <c r="V338" s="348"/>
      <c r="W338" s="348"/>
      <c r="X338" s="347"/>
      <c r="Y338" s="347"/>
      <c r="Z338" s="343"/>
      <c r="AA338" s="340"/>
    </row>
    <row r="339" spans="1:27" ht="15" customHeight="1">
      <c r="A339" s="343"/>
      <c r="B339" s="366">
        <v>851</v>
      </c>
      <c r="C339" s="366"/>
      <c r="D339" s="356"/>
      <c r="E339" s="356"/>
      <c r="F339" s="355" t="s">
        <v>67</v>
      </c>
      <c r="G339" s="355"/>
      <c r="H339" s="365">
        <f>H340+H343</f>
        <v>118642.02</v>
      </c>
      <c r="I339" s="364"/>
      <c r="J339" s="354">
        <f>J340+J343</f>
        <v>80624.32999999999</v>
      </c>
      <c r="K339" s="354">
        <f>(J339/H339)*100</f>
        <v>67.95596534853333</v>
      </c>
      <c r="L339" s="354">
        <f>L340+L343</f>
        <v>80624.32999999999</v>
      </c>
      <c r="M339" s="354">
        <f>M340+M343</f>
        <v>80624.32999999999</v>
      </c>
      <c r="N339" s="354">
        <f>N340+N343</f>
        <v>38303.07</v>
      </c>
      <c r="O339" s="354">
        <f>O340+O343</f>
        <v>42321.26</v>
      </c>
      <c r="P339" s="354"/>
      <c r="Q339" s="354"/>
      <c r="R339" s="354"/>
      <c r="S339" s="354"/>
      <c r="T339" s="354"/>
      <c r="U339" s="354"/>
      <c r="V339" s="354"/>
      <c r="W339" s="354"/>
      <c r="X339" s="353"/>
      <c r="Y339" s="353"/>
      <c r="Z339" s="343"/>
      <c r="AA339" s="340"/>
    </row>
    <row r="340" spans="1:27" ht="15" customHeight="1">
      <c r="A340" s="343"/>
      <c r="B340" s="366"/>
      <c r="C340" s="366"/>
      <c r="D340" s="356">
        <v>85153</v>
      </c>
      <c r="E340" s="356"/>
      <c r="F340" s="355" t="s">
        <v>121</v>
      </c>
      <c r="G340" s="355"/>
      <c r="H340" s="365">
        <f>SUM(H341:H342)</f>
        <v>5000</v>
      </c>
      <c r="I340" s="364"/>
      <c r="J340" s="354">
        <f>SUM(J341:J342)</f>
        <v>2103.6800000000003</v>
      </c>
      <c r="K340" s="354">
        <f>(J340/H340)*100</f>
        <v>42.073600000000006</v>
      </c>
      <c r="L340" s="354">
        <f>SUM(L341:L342)</f>
        <v>2103.6800000000003</v>
      </c>
      <c r="M340" s="354">
        <f>SUM(M341:M342)</f>
        <v>2103.6800000000003</v>
      </c>
      <c r="N340" s="354"/>
      <c r="O340" s="354">
        <f>SUM(O341:O342)</f>
        <v>2103.6800000000003</v>
      </c>
      <c r="P340" s="354"/>
      <c r="Q340" s="354"/>
      <c r="R340" s="354"/>
      <c r="S340" s="354"/>
      <c r="T340" s="354"/>
      <c r="U340" s="354"/>
      <c r="V340" s="354"/>
      <c r="W340" s="354"/>
      <c r="X340" s="353"/>
      <c r="Y340" s="353"/>
      <c r="Z340" s="343"/>
      <c r="AA340" s="340"/>
    </row>
    <row r="341" spans="1:27" ht="15" customHeight="1">
      <c r="A341" s="343"/>
      <c r="B341" s="367"/>
      <c r="C341" s="367"/>
      <c r="D341" s="350"/>
      <c r="E341" s="350">
        <v>4210</v>
      </c>
      <c r="F341" s="349" t="s">
        <v>104</v>
      </c>
      <c r="G341" s="349"/>
      <c r="H341" s="347">
        <v>2946</v>
      </c>
      <c r="I341" s="347"/>
      <c r="J341" s="348">
        <v>1103.68</v>
      </c>
      <c r="K341" s="348">
        <f>(J341/H341)*100</f>
        <v>37.463679565512564</v>
      </c>
      <c r="L341" s="348">
        <f>J341</f>
        <v>1103.68</v>
      </c>
      <c r="M341" s="348">
        <f>J341</f>
        <v>1103.68</v>
      </c>
      <c r="N341" s="348"/>
      <c r="O341" s="348">
        <f>J341</f>
        <v>1103.68</v>
      </c>
      <c r="P341" s="348"/>
      <c r="Q341" s="348"/>
      <c r="R341" s="348"/>
      <c r="S341" s="348"/>
      <c r="T341" s="348"/>
      <c r="U341" s="348"/>
      <c r="V341" s="348"/>
      <c r="W341" s="348"/>
      <c r="X341" s="347"/>
      <c r="Y341" s="347"/>
      <c r="Z341" s="343"/>
      <c r="AA341" s="340"/>
    </row>
    <row r="342" spans="1:27" ht="15" customHeight="1">
      <c r="A342" s="343"/>
      <c r="B342" s="367"/>
      <c r="C342" s="367"/>
      <c r="D342" s="350"/>
      <c r="E342" s="350">
        <v>4300</v>
      </c>
      <c r="F342" s="349" t="s">
        <v>105</v>
      </c>
      <c r="G342" s="349"/>
      <c r="H342" s="347">
        <v>2054</v>
      </c>
      <c r="I342" s="347"/>
      <c r="J342" s="348">
        <v>1000</v>
      </c>
      <c r="K342" s="348">
        <f>(J342/H342)*100</f>
        <v>48.685491723466406</v>
      </c>
      <c r="L342" s="348">
        <f>J342</f>
        <v>1000</v>
      </c>
      <c r="M342" s="348">
        <f>J342</f>
        <v>1000</v>
      </c>
      <c r="N342" s="348"/>
      <c r="O342" s="348">
        <f>J342</f>
        <v>1000</v>
      </c>
      <c r="P342" s="348"/>
      <c r="Q342" s="348"/>
      <c r="R342" s="348"/>
      <c r="S342" s="348"/>
      <c r="T342" s="348"/>
      <c r="U342" s="348"/>
      <c r="V342" s="348"/>
      <c r="W342" s="348"/>
      <c r="X342" s="347"/>
      <c r="Y342" s="347"/>
      <c r="Z342" s="343"/>
      <c r="AA342" s="340"/>
    </row>
    <row r="343" spans="1:27" ht="15" customHeight="1">
      <c r="A343" s="343"/>
      <c r="B343" s="366"/>
      <c r="C343" s="366"/>
      <c r="D343" s="356">
        <v>85154</v>
      </c>
      <c r="E343" s="356"/>
      <c r="F343" s="355" t="s">
        <v>68</v>
      </c>
      <c r="G343" s="355"/>
      <c r="H343" s="365">
        <f>SUM(H344:H350)</f>
        <v>113642.02</v>
      </c>
      <c r="I343" s="364"/>
      <c r="J343" s="354">
        <f>SUM(J344:J350)</f>
        <v>78520.65</v>
      </c>
      <c r="K343" s="354">
        <f>(J343/H343)*100</f>
        <v>69.0947327405831</v>
      </c>
      <c r="L343" s="354">
        <f>SUM(L344:L350)</f>
        <v>78520.65</v>
      </c>
      <c r="M343" s="354">
        <f>SUM(M344:M350)</f>
        <v>78520.65</v>
      </c>
      <c r="N343" s="354">
        <f>SUM(N344:N350)</f>
        <v>38303.07</v>
      </c>
      <c r="O343" s="354">
        <f>SUM(O344:O350)</f>
        <v>40217.58</v>
      </c>
      <c r="P343" s="354"/>
      <c r="Q343" s="354"/>
      <c r="R343" s="354"/>
      <c r="S343" s="354"/>
      <c r="T343" s="354"/>
      <c r="U343" s="354"/>
      <c r="V343" s="354"/>
      <c r="W343" s="354"/>
      <c r="X343" s="353"/>
      <c r="Y343" s="353"/>
      <c r="Z343" s="343"/>
      <c r="AA343" s="340"/>
    </row>
    <row r="344" spans="1:27" ht="15" customHeight="1">
      <c r="A344" s="343"/>
      <c r="B344" s="352"/>
      <c r="C344" s="352"/>
      <c r="D344" s="351"/>
      <c r="E344" s="350">
        <v>4110</v>
      </c>
      <c r="F344" s="349" t="s">
        <v>102</v>
      </c>
      <c r="G344" s="349"/>
      <c r="H344" s="347">
        <v>4420</v>
      </c>
      <c r="I344" s="347"/>
      <c r="J344" s="348">
        <v>2925.66</v>
      </c>
      <c r="K344" s="348">
        <f>(J344/H344)*100</f>
        <v>66.19140271493212</v>
      </c>
      <c r="L344" s="348">
        <f>J344</f>
        <v>2925.66</v>
      </c>
      <c r="M344" s="348">
        <f>J344</f>
        <v>2925.66</v>
      </c>
      <c r="N344" s="348">
        <f>J344</f>
        <v>2925.66</v>
      </c>
      <c r="O344" s="348"/>
      <c r="P344" s="348"/>
      <c r="Q344" s="348"/>
      <c r="R344" s="348"/>
      <c r="S344" s="348"/>
      <c r="T344" s="348"/>
      <c r="U344" s="348"/>
      <c r="V344" s="348"/>
      <c r="W344" s="348"/>
      <c r="X344" s="347"/>
      <c r="Y344" s="347"/>
      <c r="Z344" s="343"/>
      <c r="AA344" s="340"/>
    </row>
    <row r="345" spans="1:27" ht="29.25" customHeight="1">
      <c r="A345" s="343"/>
      <c r="B345" s="352"/>
      <c r="C345" s="352"/>
      <c r="D345" s="351"/>
      <c r="E345" s="350">
        <v>4120</v>
      </c>
      <c r="F345" s="349" t="s">
        <v>451</v>
      </c>
      <c r="G345" s="349"/>
      <c r="H345" s="347">
        <v>189</v>
      </c>
      <c r="I345" s="347"/>
      <c r="J345" s="348">
        <v>16.85</v>
      </c>
      <c r="K345" s="348">
        <f>(J345/H345)*100</f>
        <v>8.915343915343916</v>
      </c>
      <c r="L345" s="348">
        <f>J345</f>
        <v>16.85</v>
      </c>
      <c r="M345" s="348">
        <f>J345</f>
        <v>16.85</v>
      </c>
      <c r="N345" s="348">
        <f>J345</f>
        <v>16.85</v>
      </c>
      <c r="O345" s="348"/>
      <c r="P345" s="348"/>
      <c r="Q345" s="348"/>
      <c r="R345" s="348"/>
      <c r="S345" s="348"/>
      <c r="T345" s="348"/>
      <c r="U345" s="348"/>
      <c r="V345" s="348"/>
      <c r="W345" s="348"/>
      <c r="X345" s="347"/>
      <c r="Y345" s="347"/>
      <c r="Z345" s="343"/>
      <c r="AA345" s="340"/>
    </row>
    <row r="346" spans="1:27" ht="15" customHeight="1">
      <c r="A346" s="343"/>
      <c r="B346" s="352"/>
      <c r="C346" s="352"/>
      <c r="D346" s="351"/>
      <c r="E346" s="350">
        <v>4170</v>
      </c>
      <c r="F346" s="349" t="s">
        <v>103</v>
      </c>
      <c r="G346" s="349"/>
      <c r="H346" s="347">
        <v>55174</v>
      </c>
      <c r="I346" s="347"/>
      <c r="J346" s="348">
        <v>35360.56</v>
      </c>
      <c r="K346" s="348">
        <f>(J346/H346)*100</f>
        <v>64.08917243629246</v>
      </c>
      <c r="L346" s="348">
        <f>J346</f>
        <v>35360.56</v>
      </c>
      <c r="M346" s="348">
        <f>J346</f>
        <v>35360.56</v>
      </c>
      <c r="N346" s="348">
        <f>J346</f>
        <v>35360.56</v>
      </c>
      <c r="O346" s="348"/>
      <c r="P346" s="348"/>
      <c r="Q346" s="348"/>
      <c r="R346" s="348"/>
      <c r="S346" s="348"/>
      <c r="T346" s="348"/>
      <c r="U346" s="348"/>
      <c r="V346" s="348"/>
      <c r="W346" s="348"/>
      <c r="X346" s="347"/>
      <c r="Y346" s="347"/>
      <c r="Z346" s="343"/>
      <c r="AA346" s="340"/>
    </row>
    <row r="347" spans="1:27" ht="15" customHeight="1">
      <c r="A347" s="343"/>
      <c r="B347" s="352"/>
      <c r="C347" s="352"/>
      <c r="D347" s="351"/>
      <c r="E347" s="350">
        <v>4210</v>
      </c>
      <c r="F347" s="349" t="s">
        <v>104</v>
      </c>
      <c r="G347" s="349"/>
      <c r="H347" s="347">
        <v>24187.02</v>
      </c>
      <c r="I347" s="347"/>
      <c r="J347" s="348">
        <v>16414.61</v>
      </c>
      <c r="K347" s="348">
        <f>(J347/H347)*100</f>
        <v>67.86536745742137</v>
      </c>
      <c r="L347" s="348">
        <f>J347</f>
        <v>16414.61</v>
      </c>
      <c r="M347" s="348">
        <f>J347</f>
        <v>16414.61</v>
      </c>
      <c r="N347" s="348"/>
      <c r="O347" s="348">
        <f>J347</f>
        <v>16414.61</v>
      </c>
      <c r="P347" s="348"/>
      <c r="Q347" s="348"/>
      <c r="R347" s="348"/>
      <c r="S347" s="348"/>
      <c r="T347" s="348"/>
      <c r="U347" s="348"/>
      <c r="V347" s="348"/>
      <c r="W347" s="348"/>
      <c r="X347" s="347"/>
      <c r="Y347" s="347"/>
      <c r="Z347" s="343"/>
      <c r="AA347" s="340"/>
    </row>
    <row r="348" spans="1:27" ht="15" customHeight="1">
      <c r="A348" s="343"/>
      <c r="B348" s="352"/>
      <c r="C348" s="352"/>
      <c r="D348" s="351"/>
      <c r="E348" s="350">
        <v>4220</v>
      </c>
      <c r="F348" s="349" t="s">
        <v>256</v>
      </c>
      <c r="G348" s="349"/>
      <c r="H348" s="347">
        <v>4583</v>
      </c>
      <c r="I348" s="347"/>
      <c r="J348" s="348">
        <v>1033.82</v>
      </c>
      <c r="K348" s="348">
        <f>(J348/H348)*100</f>
        <v>22.557713288239142</v>
      </c>
      <c r="L348" s="348">
        <f>J348</f>
        <v>1033.82</v>
      </c>
      <c r="M348" s="348">
        <f>J348</f>
        <v>1033.82</v>
      </c>
      <c r="N348" s="348"/>
      <c r="O348" s="348">
        <f>J348</f>
        <v>1033.82</v>
      </c>
      <c r="P348" s="348"/>
      <c r="Q348" s="348"/>
      <c r="R348" s="348"/>
      <c r="S348" s="348"/>
      <c r="T348" s="348"/>
      <c r="U348" s="348"/>
      <c r="V348" s="348"/>
      <c r="W348" s="348"/>
      <c r="X348" s="347"/>
      <c r="Y348" s="347"/>
      <c r="Z348" s="343"/>
      <c r="AA348" s="340"/>
    </row>
    <row r="349" spans="1:27" ht="15" customHeight="1">
      <c r="A349" s="343"/>
      <c r="B349" s="352"/>
      <c r="C349" s="352"/>
      <c r="D349" s="351"/>
      <c r="E349" s="350">
        <v>4300</v>
      </c>
      <c r="F349" s="349" t="s">
        <v>105</v>
      </c>
      <c r="G349" s="349"/>
      <c r="H349" s="347">
        <v>23089</v>
      </c>
      <c r="I349" s="347"/>
      <c r="J349" s="348">
        <v>22769.15</v>
      </c>
      <c r="K349" s="348">
        <f>(J349/H349)*100</f>
        <v>98.61470830265495</v>
      </c>
      <c r="L349" s="348">
        <f>J349</f>
        <v>22769.15</v>
      </c>
      <c r="M349" s="348">
        <f>J349</f>
        <v>22769.15</v>
      </c>
      <c r="N349" s="348"/>
      <c r="O349" s="348">
        <f>J349</f>
        <v>22769.15</v>
      </c>
      <c r="P349" s="348"/>
      <c r="Q349" s="348"/>
      <c r="R349" s="348"/>
      <c r="S349" s="348"/>
      <c r="T349" s="348"/>
      <c r="U349" s="348"/>
      <c r="V349" s="348"/>
      <c r="W349" s="348"/>
      <c r="X349" s="347"/>
      <c r="Y349" s="347"/>
      <c r="Z349" s="343"/>
      <c r="AA349" s="340"/>
    </row>
    <row r="350" spans="1:27" ht="19.5" customHeight="1">
      <c r="A350" s="343"/>
      <c r="B350" s="352"/>
      <c r="C350" s="352"/>
      <c r="D350" s="351"/>
      <c r="E350" s="350">
        <v>4700</v>
      </c>
      <c r="F350" s="349" t="s">
        <v>529</v>
      </c>
      <c r="G350" s="349"/>
      <c r="H350" s="347">
        <v>2000</v>
      </c>
      <c r="I350" s="347"/>
      <c r="J350" s="348">
        <v>0</v>
      </c>
      <c r="K350" s="348">
        <f>(J350/H350)*100</f>
        <v>0</v>
      </c>
      <c r="L350" s="348">
        <f>J350</f>
        <v>0</v>
      </c>
      <c r="M350" s="348">
        <f>J350</f>
        <v>0</v>
      </c>
      <c r="N350" s="348"/>
      <c r="O350" s="348">
        <f>J350</f>
        <v>0</v>
      </c>
      <c r="P350" s="348"/>
      <c r="Q350" s="348"/>
      <c r="R350" s="348"/>
      <c r="S350" s="348"/>
      <c r="T350" s="348"/>
      <c r="U350" s="348"/>
      <c r="V350" s="348"/>
      <c r="W350" s="348"/>
      <c r="X350" s="347"/>
      <c r="Y350" s="347"/>
      <c r="Z350" s="343"/>
      <c r="AA350" s="340"/>
    </row>
    <row r="351" spans="1:27" ht="15" customHeight="1">
      <c r="A351" s="343"/>
      <c r="B351" s="366">
        <v>852</v>
      </c>
      <c r="C351" s="366"/>
      <c r="D351" s="356"/>
      <c r="E351" s="356"/>
      <c r="F351" s="355" t="s">
        <v>69</v>
      </c>
      <c r="G351" s="355"/>
      <c r="H351" s="365">
        <f>H352+H354+H357+H359+H361+H364+H378+H386</f>
        <v>913390.65</v>
      </c>
      <c r="I351" s="364"/>
      <c r="J351" s="354">
        <f>J352+J354+J357+J359+J361+J364+J378+J386</f>
        <v>786787.13</v>
      </c>
      <c r="K351" s="354">
        <f>(J351/H351)*100</f>
        <v>86.13917057285401</v>
      </c>
      <c r="L351" s="354">
        <f>L352+L354+L357+L359+L361+L364+L378+L386</f>
        <v>786787.13</v>
      </c>
      <c r="M351" s="354">
        <f>M352+M354+M357+M359+M361+M364+M378+M386</f>
        <v>634383.21</v>
      </c>
      <c r="N351" s="354">
        <f>N352+N354+N357+N359+N361+N364+N378+N386</f>
        <v>257626.36</v>
      </c>
      <c r="O351" s="354">
        <f>O352+O354+O357+O359+O361+O364+O378+O386</f>
        <v>376756.85</v>
      </c>
      <c r="P351" s="354"/>
      <c r="Q351" s="354">
        <f>Q352+Q354+Q357+Q359+Q361+Q364+Q378+Q386</f>
        <v>152403.91999999998</v>
      </c>
      <c r="R351" s="354"/>
      <c r="S351" s="354"/>
      <c r="T351" s="354"/>
      <c r="U351" s="354"/>
      <c r="V351" s="354"/>
      <c r="W351" s="354"/>
      <c r="X351" s="353"/>
      <c r="Y351" s="353"/>
      <c r="Z351" s="343"/>
      <c r="AA351" s="340"/>
    </row>
    <row r="352" spans="1:27" ht="15" customHeight="1">
      <c r="A352" s="343"/>
      <c r="B352" s="366"/>
      <c r="C352" s="366"/>
      <c r="D352" s="356">
        <v>85202</v>
      </c>
      <c r="E352" s="356"/>
      <c r="F352" s="355" t="s">
        <v>541</v>
      </c>
      <c r="G352" s="355"/>
      <c r="H352" s="365">
        <f>H353</f>
        <v>359289</v>
      </c>
      <c r="I352" s="364"/>
      <c r="J352" s="354">
        <f>J353</f>
        <v>341824.08</v>
      </c>
      <c r="K352" s="348">
        <f>(J352/H352)*100</f>
        <v>95.13903292335696</v>
      </c>
      <c r="L352" s="354">
        <f>J352</f>
        <v>341824.08</v>
      </c>
      <c r="M352" s="354">
        <f>J352</f>
        <v>341824.08</v>
      </c>
      <c r="N352" s="354"/>
      <c r="O352" s="354">
        <f>J352</f>
        <v>341824.08</v>
      </c>
      <c r="P352" s="354"/>
      <c r="Q352" s="354"/>
      <c r="R352" s="354"/>
      <c r="S352" s="354"/>
      <c r="T352" s="354"/>
      <c r="U352" s="354"/>
      <c r="V352" s="354"/>
      <c r="W352" s="354"/>
      <c r="X352" s="353"/>
      <c r="Y352" s="353"/>
      <c r="Z352" s="343"/>
      <c r="AA352" s="340"/>
    </row>
    <row r="353" spans="1:27" ht="32.25" customHeight="1">
      <c r="A353" s="343"/>
      <c r="B353" s="367"/>
      <c r="C353" s="367"/>
      <c r="D353" s="350"/>
      <c r="E353" s="350">
        <v>4330</v>
      </c>
      <c r="F353" s="349" t="s">
        <v>526</v>
      </c>
      <c r="G353" s="349"/>
      <c r="H353" s="347">
        <v>359289</v>
      </c>
      <c r="I353" s="347"/>
      <c r="J353" s="348">
        <v>341824.08</v>
      </c>
      <c r="K353" s="348">
        <f>(J353/H353)*100</f>
        <v>95.13903292335696</v>
      </c>
      <c r="L353" s="354">
        <f>J353</f>
        <v>341824.08</v>
      </c>
      <c r="M353" s="354">
        <f>J353</f>
        <v>341824.08</v>
      </c>
      <c r="N353" s="348"/>
      <c r="O353" s="354">
        <f>J353</f>
        <v>341824.08</v>
      </c>
      <c r="P353" s="348"/>
      <c r="Q353" s="348"/>
      <c r="R353" s="348"/>
      <c r="S353" s="348"/>
      <c r="T353" s="348"/>
      <c r="U353" s="348"/>
      <c r="V353" s="348"/>
      <c r="W353" s="348"/>
      <c r="X353" s="347"/>
      <c r="Y353" s="347"/>
      <c r="Z353" s="343"/>
      <c r="AA353" s="340"/>
    </row>
    <row r="354" spans="1:27" ht="19.5" customHeight="1">
      <c r="A354" s="343"/>
      <c r="B354" s="366"/>
      <c r="C354" s="366"/>
      <c r="D354" s="356">
        <v>85205</v>
      </c>
      <c r="E354" s="356"/>
      <c r="F354" s="355" t="s">
        <v>540</v>
      </c>
      <c r="G354" s="355"/>
      <c r="H354" s="365">
        <f>H355+H356</f>
        <v>600</v>
      </c>
      <c r="I354" s="364"/>
      <c r="J354" s="354">
        <f>J355+J356</f>
        <v>333.8</v>
      </c>
      <c r="K354" s="348">
        <f>(J354/H354)*100</f>
        <v>55.63333333333333</v>
      </c>
      <c r="L354" s="354">
        <f>L355+L356</f>
        <v>333.8</v>
      </c>
      <c r="M354" s="354">
        <f>M355+M356</f>
        <v>333.8</v>
      </c>
      <c r="N354" s="354"/>
      <c r="O354" s="354">
        <f>O355+O356</f>
        <v>333.8</v>
      </c>
      <c r="P354" s="354"/>
      <c r="Q354" s="354"/>
      <c r="R354" s="354"/>
      <c r="S354" s="354"/>
      <c r="T354" s="354"/>
      <c r="U354" s="354"/>
      <c r="V354" s="354"/>
      <c r="W354" s="354"/>
      <c r="X354" s="353"/>
      <c r="Y354" s="353"/>
      <c r="Z354" s="343"/>
      <c r="AA354" s="340"/>
    </row>
    <row r="355" spans="1:27" ht="15" customHeight="1">
      <c r="A355" s="343"/>
      <c r="B355" s="367"/>
      <c r="C355" s="367"/>
      <c r="D355" s="350"/>
      <c r="E355" s="350">
        <v>4210</v>
      </c>
      <c r="F355" s="349" t="s">
        <v>104</v>
      </c>
      <c r="G355" s="349"/>
      <c r="H355" s="347">
        <v>100</v>
      </c>
      <c r="I355" s="347"/>
      <c r="J355" s="348">
        <v>50</v>
      </c>
      <c r="K355" s="348">
        <f>(J355/H355)*100</f>
        <v>50</v>
      </c>
      <c r="L355" s="348">
        <f>J355</f>
        <v>50</v>
      </c>
      <c r="M355" s="348">
        <f>J355</f>
        <v>50</v>
      </c>
      <c r="N355" s="348"/>
      <c r="O355" s="348">
        <f>J355</f>
        <v>50</v>
      </c>
      <c r="P355" s="348"/>
      <c r="Q355" s="348"/>
      <c r="R355" s="348"/>
      <c r="S355" s="348"/>
      <c r="T355" s="348"/>
      <c r="U355" s="348"/>
      <c r="V355" s="348"/>
      <c r="W355" s="348"/>
      <c r="X355" s="347"/>
      <c r="Y355" s="347"/>
      <c r="Z355" s="343"/>
      <c r="AA355" s="340"/>
    </row>
    <row r="356" spans="1:27" ht="24.75" customHeight="1">
      <c r="A356" s="343"/>
      <c r="B356" s="367"/>
      <c r="C356" s="367"/>
      <c r="D356" s="350"/>
      <c r="E356" s="350">
        <v>4300</v>
      </c>
      <c r="F356" s="349" t="s">
        <v>105</v>
      </c>
      <c r="G356" s="349"/>
      <c r="H356" s="347">
        <v>500</v>
      </c>
      <c r="I356" s="347"/>
      <c r="J356" s="348">
        <v>283.8</v>
      </c>
      <c r="K356" s="348">
        <f>(J356/H356)*100</f>
        <v>56.76</v>
      </c>
      <c r="L356" s="348">
        <f>J356</f>
        <v>283.8</v>
      </c>
      <c r="M356" s="348">
        <f>J356</f>
        <v>283.8</v>
      </c>
      <c r="N356" s="348"/>
      <c r="O356" s="348">
        <f>J356</f>
        <v>283.8</v>
      </c>
      <c r="P356" s="348"/>
      <c r="Q356" s="348"/>
      <c r="R356" s="348"/>
      <c r="S356" s="348"/>
      <c r="T356" s="348"/>
      <c r="U356" s="348"/>
      <c r="V356" s="348"/>
      <c r="W356" s="348"/>
      <c r="X356" s="347"/>
      <c r="Y356" s="347"/>
      <c r="Z356" s="343"/>
      <c r="AA356" s="340"/>
    </row>
    <row r="357" spans="1:27" ht="52.5" customHeight="1">
      <c r="A357" s="343"/>
      <c r="B357" s="366"/>
      <c r="C357" s="366"/>
      <c r="D357" s="356">
        <v>85213</v>
      </c>
      <c r="E357" s="356"/>
      <c r="F357" s="355" t="s">
        <v>539</v>
      </c>
      <c r="G357" s="355"/>
      <c r="H357" s="365">
        <f>H358</f>
        <v>10723</v>
      </c>
      <c r="I357" s="364"/>
      <c r="J357" s="354">
        <f>J358</f>
        <v>8856.16</v>
      </c>
      <c r="K357" s="348">
        <f>(J357/H357)*100</f>
        <v>82.59031987316982</v>
      </c>
      <c r="L357" s="354">
        <f>L358</f>
        <v>8856.16</v>
      </c>
      <c r="M357" s="354">
        <f>M358</f>
        <v>8856.16</v>
      </c>
      <c r="N357" s="354"/>
      <c r="O357" s="354">
        <f>O358</f>
        <v>8856.16</v>
      </c>
      <c r="P357" s="354"/>
      <c r="Q357" s="354"/>
      <c r="R357" s="354"/>
      <c r="S357" s="354"/>
      <c r="T357" s="354"/>
      <c r="U357" s="354"/>
      <c r="V357" s="354"/>
      <c r="W357" s="354"/>
      <c r="X357" s="353"/>
      <c r="Y357" s="353"/>
      <c r="Z357" s="343"/>
      <c r="AA357" s="340"/>
    </row>
    <row r="358" spans="1:27" ht="15" customHeight="1">
      <c r="A358" s="343"/>
      <c r="B358" s="352"/>
      <c r="C358" s="352"/>
      <c r="D358" s="351"/>
      <c r="E358" s="350">
        <v>4130</v>
      </c>
      <c r="F358" s="349" t="s">
        <v>112</v>
      </c>
      <c r="G358" s="349"/>
      <c r="H358" s="347">
        <v>10723</v>
      </c>
      <c r="I358" s="347"/>
      <c r="J358" s="348">
        <v>8856.16</v>
      </c>
      <c r="K358" s="348">
        <f>(J358/H358)*100</f>
        <v>82.59031987316982</v>
      </c>
      <c r="L358" s="348">
        <f>J358</f>
        <v>8856.16</v>
      </c>
      <c r="M358" s="348">
        <f>J358</f>
        <v>8856.16</v>
      </c>
      <c r="N358" s="348"/>
      <c r="O358" s="348">
        <f>J358</f>
        <v>8856.16</v>
      </c>
      <c r="P358" s="348"/>
      <c r="Q358" s="348"/>
      <c r="R358" s="348"/>
      <c r="S358" s="348"/>
      <c r="T358" s="348"/>
      <c r="U358" s="348"/>
      <c r="V358" s="348"/>
      <c r="W358" s="348"/>
      <c r="X358" s="347"/>
      <c r="Y358" s="347"/>
      <c r="Z358" s="343"/>
      <c r="AA358" s="340"/>
    </row>
    <row r="359" spans="1:27" ht="27.75" customHeight="1">
      <c r="A359" s="343"/>
      <c r="B359" s="357"/>
      <c r="C359" s="357"/>
      <c r="D359" s="356">
        <v>85214</v>
      </c>
      <c r="E359" s="356"/>
      <c r="F359" s="355" t="s">
        <v>269</v>
      </c>
      <c r="G359" s="355"/>
      <c r="H359" s="365">
        <f>H360</f>
        <v>38000</v>
      </c>
      <c r="I359" s="364"/>
      <c r="J359" s="354">
        <f>J360</f>
        <v>32158.19</v>
      </c>
      <c r="K359" s="354">
        <f>(J359/H359)*100</f>
        <v>84.62681578947368</v>
      </c>
      <c r="L359" s="354">
        <f>L360</f>
        <v>32158.19</v>
      </c>
      <c r="M359" s="354"/>
      <c r="N359" s="354"/>
      <c r="O359" s="354"/>
      <c r="P359" s="354"/>
      <c r="Q359" s="354">
        <f>Q360</f>
        <v>32158.19</v>
      </c>
      <c r="R359" s="354"/>
      <c r="S359" s="354"/>
      <c r="T359" s="354"/>
      <c r="U359" s="354"/>
      <c r="V359" s="354"/>
      <c r="W359" s="354"/>
      <c r="X359" s="353"/>
      <c r="Y359" s="353"/>
      <c r="Z359" s="343"/>
      <c r="AA359" s="340"/>
    </row>
    <row r="360" spans="1:27" ht="15" customHeight="1">
      <c r="A360" s="343"/>
      <c r="B360" s="352"/>
      <c r="C360" s="352"/>
      <c r="D360" s="350"/>
      <c r="E360" s="350">
        <v>3110</v>
      </c>
      <c r="F360" s="349" t="s">
        <v>108</v>
      </c>
      <c r="G360" s="349"/>
      <c r="H360" s="347">
        <v>38000</v>
      </c>
      <c r="I360" s="347"/>
      <c r="J360" s="348">
        <v>32158.19</v>
      </c>
      <c r="K360" s="348">
        <f>(J360/H360)*100</f>
        <v>84.62681578947368</v>
      </c>
      <c r="L360" s="348">
        <f>J360</f>
        <v>32158.19</v>
      </c>
      <c r="M360" s="348"/>
      <c r="N360" s="348"/>
      <c r="O360" s="348"/>
      <c r="P360" s="348"/>
      <c r="Q360" s="348">
        <f>J360</f>
        <v>32158.19</v>
      </c>
      <c r="R360" s="348"/>
      <c r="S360" s="348"/>
      <c r="T360" s="348"/>
      <c r="U360" s="348"/>
      <c r="V360" s="348"/>
      <c r="W360" s="348"/>
      <c r="X360" s="347"/>
      <c r="Y360" s="347"/>
      <c r="Z360" s="343"/>
      <c r="AA360" s="340"/>
    </row>
    <row r="361" spans="1:27" ht="17.25" customHeight="1">
      <c r="A361" s="343"/>
      <c r="B361" s="357"/>
      <c r="C361" s="357"/>
      <c r="D361" s="356">
        <v>85216</v>
      </c>
      <c r="E361" s="356"/>
      <c r="F361" s="355" t="s">
        <v>71</v>
      </c>
      <c r="G361" s="355"/>
      <c r="H361" s="365">
        <f>H363+H362</f>
        <v>124651.65</v>
      </c>
      <c r="I361" s="364"/>
      <c r="J361" s="354">
        <f>J363+J362</f>
        <v>103244.68999999999</v>
      </c>
      <c r="K361" s="348">
        <f>(J361/H361)*100</f>
        <v>82.82657309389808</v>
      </c>
      <c r="L361" s="354">
        <f>L363+L362</f>
        <v>103244.68999999999</v>
      </c>
      <c r="M361" s="354">
        <f>M363+M362</f>
        <v>1436.65</v>
      </c>
      <c r="N361" s="354"/>
      <c r="O361" s="354">
        <f>O363+O362</f>
        <v>1436.65</v>
      </c>
      <c r="P361" s="354"/>
      <c r="Q361" s="354">
        <f>Q363+Q362</f>
        <v>101808.04</v>
      </c>
      <c r="R361" s="354"/>
      <c r="S361" s="354"/>
      <c r="T361" s="354"/>
      <c r="U361" s="354"/>
      <c r="V361" s="354"/>
      <c r="W361" s="354"/>
      <c r="X361" s="353"/>
      <c r="Y361" s="353"/>
      <c r="Z361" s="343"/>
      <c r="AA361" s="340"/>
    </row>
    <row r="362" spans="1:27" ht="53.25" customHeight="1">
      <c r="A362" s="343"/>
      <c r="B362" s="391"/>
      <c r="C362" s="390"/>
      <c r="D362" s="356"/>
      <c r="E362" s="356">
        <v>2910</v>
      </c>
      <c r="F362" s="384" t="s">
        <v>538</v>
      </c>
      <c r="G362" s="383"/>
      <c r="H362" s="365">
        <v>1436.65</v>
      </c>
      <c r="I362" s="364"/>
      <c r="J362" s="354">
        <v>1436.65</v>
      </c>
      <c r="K362" s="348">
        <f>(J362/H362)*100</f>
        <v>100</v>
      </c>
      <c r="L362" s="354">
        <f>J362</f>
        <v>1436.65</v>
      </c>
      <c r="M362" s="354">
        <f>J362</f>
        <v>1436.65</v>
      </c>
      <c r="N362" s="354"/>
      <c r="O362" s="354">
        <f>J362</f>
        <v>1436.65</v>
      </c>
      <c r="P362" s="354"/>
      <c r="Q362" s="354"/>
      <c r="R362" s="354"/>
      <c r="S362" s="354"/>
      <c r="T362" s="354"/>
      <c r="U362" s="354"/>
      <c r="V362" s="354"/>
      <c r="W362" s="354"/>
      <c r="X362" s="365"/>
      <c r="Y362" s="364"/>
      <c r="Z362" s="343"/>
      <c r="AA362" s="340"/>
    </row>
    <row r="363" spans="1:27" ht="15" customHeight="1">
      <c r="A363" s="343"/>
      <c r="B363" s="352"/>
      <c r="C363" s="352"/>
      <c r="D363" s="350"/>
      <c r="E363" s="350">
        <v>3110</v>
      </c>
      <c r="F363" s="349" t="s">
        <v>108</v>
      </c>
      <c r="G363" s="349"/>
      <c r="H363" s="347">
        <v>123215</v>
      </c>
      <c r="I363" s="347"/>
      <c r="J363" s="348">
        <v>101808.04</v>
      </c>
      <c r="K363" s="348">
        <f>(J363/H363)*100</f>
        <v>82.62633607921113</v>
      </c>
      <c r="L363" s="348">
        <f>J363</f>
        <v>101808.04</v>
      </c>
      <c r="M363" s="348"/>
      <c r="N363" s="348"/>
      <c r="O363" s="348"/>
      <c r="P363" s="348"/>
      <c r="Q363" s="348">
        <f>J363</f>
        <v>101808.04</v>
      </c>
      <c r="R363" s="348"/>
      <c r="S363" s="348"/>
      <c r="T363" s="348"/>
      <c r="U363" s="348"/>
      <c r="V363" s="348"/>
      <c r="W363" s="348"/>
      <c r="X363" s="347"/>
      <c r="Y363" s="347"/>
      <c r="Z363" s="343"/>
      <c r="AA363" s="340"/>
    </row>
    <row r="364" spans="1:27" ht="15" customHeight="1">
      <c r="A364" s="343"/>
      <c r="B364" s="357"/>
      <c r="C364" s="357"/>
      <c r="D364" s="356">
        <v>85219</v>
      </c>
      <c r="E364" s="356"/>
      <c r="F364" s="355" t="s">
        <v>72</v>
      </c>
      <c r="G364" s="355"/>
      <c r="H364" s="365">
        <f>SUM(H365:H377)</f>
        <v>315833</v>
      </c>
      <c r="I364" s="364"/>
      <c r="J364" s="354">
        <f>SUM(J365:J377)</f>
        <v>257794.63000000003</v>
      </c>
      <c r="K364" s="348">
        <f>(J364/H364)*100</f>
        <v>81.623715697853</v>
      </c>
      <c r="L364" s="354">
        <f>SUM(L365:L377)</f>
        <v>257794.63000000003</v>
      </c>
      <c r="M364" s="354">
        <f>SUM(M365:M377)</f>
        <v>255976.94000000003</v>
      </c>
      <c r="N364" s="354">
        <f>SUM(N365:N377)</f>
        <v>231720.78</v>
      </c>
      <c r="O364" s="354">
        <f>SUM(O365:O377)</f>
        <v>24256.160000000003</v>
      </c>
      <c r="P364" s="354"/>
      <c r="Q364" s="354">
        <f>SUM(Q365:Q377)</f>
        <v>1817.69</v>
      </c>
      <c r="R364" s="354"/>
      <c r="S364" s="354"/>
      <c r="T364" s="354"/>
      <c r="U364" s="354"/>
      <c r="V364" s="354"/>
      <c r="W364" s="354"/>
      <c r="X364" s="353"/>
      <c r="Y364" s="353"/>
      <c r="Z364" s="343"/>
      <c r="AA364" s="340"/>
    </row>
    <row r="365" spans="1:27" ht="21" customHeight="1">
      <c r="A365" s="343"/>
      <c r="B365" s="352"/>
      <c r="C365" s="352"/>
      <c r="D365" s="351"/>
      <c r="E365" s="350">
        <v>3020</v>
      </c>
      <c r="F365" s="349" t="s">
        <v>202</v>
      </c>
      <c r="G365" s="349"/>
      <c r="H365" s="347">
        <v>2700</v>
      </c>
      <c r="I365" s="347"/>
      <c r="J365" s="348">
        <v>1817.69</v>
      </c>
      <c r="K365" s="348">
        <f>(J365/H365)*100</f>
        <v>67.32185185185186</v>
      </c>
      <c r="L365" s="348">
        <f>J365</f>
        <v>1817.69</v>
      </c>
      <c r="M365" s="348"/>
      <c r="N365" s="348"/>
      <c r="O365" s="348"/>
      <c r="P365" s="348"/>
      <c r="Q365" s="348">
        <f>J365</f>
        <v>1817.69</v>
      </c>
      <c r="R365" s="348"/>
      <c r="S365" s="348"/>
      <c r="T365" s="348"/>
      <c r="U365" s="348"/>
      <c r="V365" s="348"/>
      <c r="W365" s="348"/>
      <c r="X365" s="347"/>
      <c r="Y365" s="347"/>
      <c r="Z365" s="343"/>
      <c r="AA365" s="340"/>
    </row>
    <row r="366" spans="1:27" ht="15" customHeight="1">
      <c r="A366" s="343"/>
      <c r="B366" s="352"/>
      <c r="C366" s="352"/>
      <c r="D366" s="351"/>
      <c r="E366" s="350">
        <v>4010</v>
      </c>
      <c r="F366" s="349" t="s">
        <v>107</v>
      </c>
      <c r="G366" s="349"/>
      <c r="H366" s="347">
        <v>225172</v>
      </c>
      <c r="I366" s="347"/>
      <c r="J366" s="348">
        <v>175017.6</v>
      </c>
      <c r="K366" s="348">
        <f>(J366/H366)*100</f>
        <v>77.7261826514842</v>
      </c>
      <c r="L366" s="348">
        <f>J366</f>
        <v>175017.6</v>
      </c>
      <c r="M366" s="348">
        <f>J366</f>
        <v>175017.6</v>
      </c>
      <c r="N366" s="348">
        <f>J366</f>
        <v>175017.6</v>
      </c>
      <c r="O366" s="348"/>
      <c r="P366" s="348"/>
      <c r="Q366" s="348"/>
      <c r="R366" s="348"/>
      <c r="S366" s="348"/>
      <c r="T366" s="348"/>
      <c r="U366" s="348"/>
      <c r="V366" s="348"/>
      <c r="W366" s="348"/>
      <c r="X366" s="347"/>
      <c r="Y366" s="347"/>
      <c r="Z366" s="343"/>
      <c r="AA366" s="340"/>
    </row>
    <row r="367" spans="1:27" ht="15" customHeight="1">
      <c r="A367" s="343"/>
      <c r="B367" s="352"/>
      <c r="C367" s="352"/>
      <c r="D367" s="351"/>
      <c r="E367" s="350">
        <v>4040</v>
      </c>
      <c r="F367" s="349" t="s">
        <v>109</v>
      </c>
      <c r="G367" s="349"/>
      <c r="H367" s="347">
        <v>14032</v>
      </c>
      <c r="I367" s="347"/>
      <c r="J367" s="348">
        <v>14025.42</v>
      </c>
      <c r="K367" s="348">
        <f>(J367/H367)*100</f>
        <v>99.95310718358039</v>
      </c>
      <c r="L367" s="348">
        <f>J367</f>
        <v>14025.42</v>
      </c>
      <c r="M367" s="348">
        <f>J367</f>
        <v>14025.42</v>
      </c>
      <c r="N367" s="348">
        <f>J367</f>
        <v>14025.42</v>
      </c>
      <c r="O367" s="348"/>
      <c r="P367" s="348"/>
      <c r="Q367" s="348"/>
      <c r="R367" s="348"/>
      <c r="S367" s="348"/>
      <c r="T367" s="348"/>
      <c r="U367" s="348"/>
      <c r="V367" s="348"/>
      <c r="W367" s="348"/>
      <c r="X367" s="347"/>
      <c r="Y367" s="347"/>
      <c r="Z367" s="343"/>
      <c r="AA367" s="340"/>
    </row>
    <row r="368" spans="1:27" ht="15" customHeight="1">
      <c r="A368" s="343"/>
      <c r="B368" s="352"/>
      <c r="C368" s="352"/>
      <c r="D368" s="351"/>
      <c r="E368" s="350">
        <v>4110</v>
      </c>
      <c r="F368" s="349" t="s">
        <v>102</v>
      </c>
      <c r="G368" s="349"/>
      <c r="H368" s="347">
        <v>37524</v>
      </c>
      <c r="I368" s="347"/>
      <c r="J368" s="348">
        <v>34848.55</v>
      </c>
      <c r="K368" s="348">
        <f>(J368/H368)*100</f>
        <v>92.87002984756423</v>
      </c>
      <c r="L368" s="348">
        <f>J368</f>
        <v>34848.55</v>
      </c>
      <c r="M368" s="348">
        <f>J368</f>
        <v>34848.55</v>
      </c>
      <c r="N368" s="348">
        <f>J368</f>
        <v>34848.55</v>
      </c>
      <c r="O368" s="348"/>
      <c r="P368" s="348"/>
      <c r="Q368" s="348"/>
      <c r="R368" s="348"/>
      <c r="S368" s="348"/>
      <c r="T368" s="348"/>
      <c r="U368" s="348"/>
      <c r="V368" s="348"/>
      <c r="W368" s="348"/>
      <c r="X368" s="347"/>
      <c r="Y368" s="347"/>
      <c r="Z368" s="343"/>
      <c r="AA368" s="340"/>
    </row>
    <row r="369" spans="1:27" ht="25.5" customHeight="1">
      <c r="A369" s="343"/>
      <c r="B369" s="352"/>
      <c r="C369" s="352"/>
      <c r="D369" s="351"/>
      <c r="E369" s="350">
        <v>4120</v>
      </c>
      <c r="F369" s="349" t="s">
        <v>451</v>
      </c>
      <c r="G369" s="349"/>
      <c r="H369" s="347">
        <v>3115</v>
      </c>
      <c r="I369" s="347"/>
      <c r="J369" s="348">
        <v>3029.21</v>
      </c>
      <c r="K369" s="348">
        <f>(J369/H369)*100</f>
        <v>97.24590690208667</v>
      </c>
      <c r="L369" s="348">
        <f>J369</f>
        <v>3029.21</v>
      </c>
      <c r="M369" s="348">
        <f>J369</f>
        <v>3029.21</v>
      </c>
      <c r="N369" s="348">
        <f>J369</f>
        <v>3029.21</v>
      </c>
      <c r="O369" s="348"/>
      <c r="P369" s="348"/>
      <c r="Q369" s="348"/>
      <c r="R369" s="348"/>
      <c r="S369" s="348"/>
      <c r="T369" s="348"/>
      <c r="U369" s="348"/>
      <c r="V369" s="348"/>
      <c r="W369" s="348"/>
      <c r="X369" s="347"/>
      <c r="Y369" s="347"/>
      <c r="Z369" s="343"/>
      <c r="AA369" s="340"/>
    </row>
    <row r="370" spans="1:27" ht="15" customHeight="1">
      <c r="A370" s="343"/>
      <c r="B370" s="352"/>
      <c r="C370" s="352"/>
      <c r="D370" s="351"/>
      <c r="E370" s="350">
        <v>4170</v>
      </c>
      <c r="F370" s="349" t="s">
        <v>103</v>
      </c>
      <c r="G370" s="349"/>
      <c r="H370" s="347">
        <v>4800</v>
      </c>
      <c r="I370" s="347"/>
      <c r="J370" s="348">
        <v>4800</v>
      </c>
      <c r="K370" s="348">
        <f>(J370/H370)*100</f>
        <v>100</v>
      </c>
      <c r="L370" s="348">
        <f>J370</f>
        <v>4800</v>
      </c>
      <c r="M370" s="348">
        <f>J370</f>
        <v>4800</v>
      </c>
      <c r="N370" s="348">
        <f>J370</f>
        <v>4800</v>
      </c>
      <c r="O370" s="348"/>
      <c r="P370" s="348"/>
      <c r="Q370" s="348"/>
      <c r="R370" s="348"/>
      <c r="S370" s="348"/>
      <c r="T370" s="348"/>
      <c r="U370" s="348"/>
      <c r="V370" s="348"/>
      <c r="W370" s="348"/>
      <c r="X370" s="347"/>
      <c r="Y370" s="347"/>
      <c r="Z370" s="343"/>
      <c r="AA370" s="340"/>
    </row>
    <row r="371" spans="1:27" ht="15" customHeight="1">
      <c r="A371" s="343"/>
      <c r="B371" s="352"/>
      <c r="C371" s="352"/>
      <c r="D371" s="351"/>
      <c r="E371" s="350">
        <v>4210</v>
      </c>
      <c r="F371" s="349" t="s">
        <v>104</v>
      </c>
      <c r="G371" s="349"/>
      <c r="H371" s="347">
        <v>3500</v>
      </c>
      <c r="I371" s="347"/>
      <c r="J371" s="348">
        <v>2465.64</v>
      </c>
      <c r="K371" s="348">
        <f>(J371/H371)*100</f>
        <v>70.44685714285714</v>
      </c>
      <c r="L371" s="348">
        <f>J371</f>
        <v>2465.64</v>
      </c>
      <c r="M371" s="348">
        <f>J371</f>
        <v>2465.64</v>
      </c>
      <c r="N371" s="348"/>
      <c r="O371" s="348">
        <f>J371</f>
        <v>2465.64</v>
      </c>
      <c r="P371" s="348"/>
      <c r="Q371" s="348"/>
      <c r="R371" s="348"/>
      <c r="S371" s="348"/>
      <c r="T371" s="348"/>
      <c r="U371" s="348"/>
      <c r="V371" s="348"/>
      <c r="W371" s="348"/>
      <c r="X371" s="347"/>
      <c r="Y371" s="347"/>
      <c r="Z371" s="343"/>
      <c r="AA371" s="340"/>
    </row>
    <row r="372" spans="1:27" ht="15" customHeight="1">
      <c r="A372" s="343"/>
      <c r="B372" s="352"/>
      <c r="C372" s="352"/>
      <c r="D372" s="351"/>
      <c r="E372" s="350">
        <v>4280</v>
      </c>
      <c r="F372" s="349" t="s">
        <v>533</v>
      </c>
      <c r="G372" s="349"/>
      <c r="H372" s="347">
        <v>350</v>
      </c>
      <c r="I372" s="347"/>
      <c r="J372" s="348">
        <v>250</v>
      </c>
      <c r="K372" s="348">
        <f>(J372/H372)*100</f>
        <v>71.42857142857143</v>
      </c>
      <c r="L372" s="348">
        <f>J372</f>
        <v>250</v>
      </c>
      <c r="M372" s="348">
        <f>J372</f>
        <v>250</v>
      </c>
      <c r="N372" s="348"/>
      <c r="O372" s="348">
        <f>J372</f>
        <v>250</v>
      </c>
      <c r="P372" s="348"/>
      <c r="Q372" s="348"/>
      <c r="R372" s="348"/>
      <c r="S372" s="348"/>
      <c r="T372" s="348"/>
      <c r="U372" s="348"/>
      <c r="V372" s="348"/>
      <c r="W372" s="348"/>
      <c r="X372" s="347"/>
      <c r="Y372" s="347"/>
      <c r="Z372" s="343"/>
      <c r="AA372" s="340"/>
    </row>
    <row r="373" spans="1:27" ht="15" customHeight="1">
      <c r="A373" s="343"/>
      <c r="B373" s="352"/>
      <c r="C373" s="352"/>
      <c r="D373" s="351"/>
      <c r="E373" s="350">
        <v>4300</v>
      </c>
      <c r="F373" s="349" t="s">
        <v>105</v>
      </c>
      <c r="G373" s="349"/>
      <c r="H373" s="347">
        <v>15408</v>
      </c>
      <c r="I373" s="347"/>
      <c r="J373" s="348">
        <v>13854.36</v>
      </c>
      <c r="K373" s="348">
        <f>(J373/H373)*100</f>
        <v>89.91666666666667</v>
      </c>
      <c r="L373" s="348">
        <f>J373</f>
        <v>13854.36</v>
      </c>
      <c r="M373" s="348">
        <f>J373</f>
        <v>13854.36</v>
      </c>
      <c r="N373" s="348"/>
      <c r="O373" s="348">
        <f>J373</f>
        <v>13854.36</v>
      </c>
      <c r="P373" s="348"/>
      <c r="Q373" s="348"/>
      <c r="R373" s="348"/>
      <c r="S373" s="348"/>
      <c r="T373" s="348"/>
      <c r="U373" s="348"/>
      <c r="V373" s="348"/>
      <c r="W373" s="348"/>
      <c r="X373" s="347"/>
      <c r="Y373" s="347"/>
      <c r="Z373" s="343"/>
      <c r="AA373" s="340"/>
    </row>
    <row r="374" spans="1:27" ht="21.75" customHeight="1">
      <c r="A374" s="343"/>
      <c r="B374" s="352"/>
      <c r="C374" s="352"/>
      <c r="D374" s="351"/>
      <c r="E374" s="350">
        <v>4360</v>
      </c>
      <c r="F374" s="349" t="s">
        <v>537</v>
      </c>
      <c r="G374" s="349"/>
      <c r="H374" s="347">
        <v>1500</v>
      </c>
      <c r="I374" s="347"/>
      <c r="J374" s="348">
        <v>1232.97</v>
      </c>
      <c r="K374" s="348">
        <f>(J374/H374)*100</f>
        <v>82.19800000000001</v>
      </c>
      <c r="L374" s="348">
        <f>J374</f>
        <v>1232.97</v>
      </c>
      <c r="M374" s="348">
        <f>J374</f>
        <v>1232.97</v>
      </c>
      <c r="N374" s="348"/>
      <c r="O374" s="348">
        <f>J374</f>
        <v>1232.97</v>
      </c>
      <c r="P374" s="348"/>
      <c r="Q374" s="348"/>
      <c r="R374" s="348"/>
      <c r="S374" s="348"/>
      <c r="T374" s="348"/>
      <c r="U374" s="348"/>
      <c r="V374" s="348"/>
      <c r="W374" s="348"/>
      <c r="X374" s="347"/>
      <c r="Y374" s="347"/>
      <c r="Z374" s="343"/>
      <c r="AA374" s="340"/>
    </row>
    <row r="375" spans="1:27" ht="15" customHeight="1">
      <c r="A375" s="343"/>
      <c r="B375" s="352"/>
      <c r="C375" s="352"/>
      <c r="D375" s="351"/>
      <c r="E375" s="350">
        <v>4410</v>
      </c>
      <c r="F375" s="349" t="s">
        <v>110</v>
      </c>
      <c r="G375" s="349"/>
      <c r="H375" s="347">
        <v>2600</v>
      </c>
      <c r="I375" s="347"/>
      <c r="J375" s="348">
        <v>2071.76</v>
      </c>
      <c r="K375" s="348">
        <f>(J375/H375)*100</f>
        <v>79.68307692307694</v>
      </c>
      <c r="L375" s="348">
        <f>J375</f>
        <v>2071.76</v>
      </c>
      <c r="M375" s="348">
        <f>J375</f>
        <v>2071.76</v>
      </c>
      <c r="N375" s="348"/>
      <c r="O375" s="348">
        <f>J375</f>
        <v>2071.76</v>
      </c>
      <c r="P375" s="348"/>
      <c r="Q375" s="348"/>
      <c r="R375" s="348"/>
      <c r="S375" s="348"/>
      <c r="T375" s="348"/>
      <c r="U375" s="348"/>
      <c r="V375" s="348"/>
      <c r="W375" s="348"/>
      <c r="X375" s="347"/>
      <c r="Y375" s="347"/>
      <c r="Z375" s="343"/>
      <c r="AA375" s="340"/>
    </row>
    <row r="376" spans="1:27" ht="19.5" customHeight="1">
      <c r="A376" s="343"/>
      <c r="B376" s="352"/>
      <c r="C376" s="352"/>
      <c r="D376" s="351"/>
      <c r="E376" s="350">
        <v>4440</v>
      </c>
      <c r="F376" s="349" t="s">
        <v>111</v>
      </c>
      <c r="G376" s="349"/>
      <c r="H376" s="347">
        <v>4132</v>
      </c>
      <c r="I376" s="347"/>
      <c r="J376" s="348">
        <v>4131.43</v>
      </c>
      <c r="K376" s="348">
        <f>(J376/H376)*100</f>
        <v>99.98620522749275</v>
      </c>
      <c r="L376" s="348">
        <f>J376</f>
        <v>4131.43</v>
      </c>
      <c r="M376" s="348">
        <f>J376</f>
        <v>4131.43</v>
      </c>
      <c r="N376" s="348"/>
      <c r="O376" s="348">
        <f>J376</f>
        <v>4131.43</v>
      </c>
      <c r="P376" s="348"/>
      <c r="Q376" s="348"/>
      <c r="R376" s="348"/>
      <c r="S376" s="348"/>
      <c r="T376" s="348"/>
      <c r="U376" s="348"/>
      <c r="V376" s="348"/>
      <c r="W376" s="348"/>
      <c r="X376" s="347"/>
      <c r="Y376" s="347"/>
      <c r="Z376" s="343"/>
      <c r="AA376" s="340"/>
    </row>
    <row r="377" spans="1:27" ht="23.25" customHeight="1">
      <c r="A377" s="343"/>
      <c r="B377" s="352"/>
      <c r="C377" s="352"/>
      <c r="D377" s="351"/>
      <c r="E377" s="350">
        <v>4700</v>
      </c>
      <c r="F377" s="349" t="s">
        <v>529</v>
      </c>
      <c r="G377" s="349"/>
      <c r="H377" s="347">
        <v>1000</v>
      </c>
      <c r="I377" s="347"/>
      <c r="J377" s="348">
        <v>250</v>
      </c>
      <c r="K377" s="348">
        <f>(J377/H377)*100</f>
        <v>25</v>
      </c>
      <c r="L377" s="348">
        <f>J377</f>
        <v>250</v>
      </c>
      <c r="M377" s="348">
        <f>J377</f>
        <v>250</v>
      </c>
      <c r="N377" s="348"/>
      <c r="O377" s="348">
        <f>J377</f>
        <v>250</v>
      </c>
      <c r="P377" s="348"/>
      <c r="Q377" s="348"/>
      <c r="R377" s="348"/>
      <c r="S377" s="348"/>
      <c r="T377" s="348"/>
      <c r="U377" s="348"/>
      <c r="V377" s="348"/>
      <c r="W377" s="348"/>
      <c r="X377" s="347"/>
      <c r="Y377" s="347"/>
      <c r="Z377" s="343"/>
      <c r="AA377" s="340"/>
    </row>
    <row r="378" spans="1:27" ht="24.75" customHeight="1">
      <c r="A378" s="343"/>
      <c r="B378" s="357"/>
      <c r="C378" s="357"/>
      <c r="D378" s="356">
        <v>85228</v>
      </c>
      <c r="E378" s="356"/>
      <c r="F378" s="355" t="s">
        <v>536</v>
      </c>
      <c r="G378" s="355"/>
      <c r="H378" s="365">
        <f>SUM(H379:H385)</f>
        <v>47674</v>
      </c>
      <c r="I378" s="364"/>
      <c r="J378" s="354">
        <f>SUM(J379:J385)</f>
        <v>25955.58</v>
      </c>
      <c r="K378" s="354">
        <f>(J378/H378)*100</f>
        <v>54.44388975122709</v>
      </c>
      <c r="L378" s="354">
        <f>SUM(L379:L385)</f>
        <v>25955.58</v>
      </c>
      <c r="M378" s="354">
        <f>SUM(M379:M385)</f>
        <v>25955.58</v>
      </c>
      <c r="N378" s="354">
        <f>SUM(N379:N385)</f>
        <v>25905.58</v>
      </c>
      <c r="O378" s="354">
        <f>SUM(O379:O385)</f>
        <v>50</v>
      </c>
      <c r="P378" s="354"/>
      <c r="Q378" s="354"/>
      <c r="R378" s="354"/>
      <c r="S378" s="354"/>
      <c r="T378" s="354"/>
      <c r="U378" s="354"/>
      <c r="V378" s="354"/>
      <c r="W378" s="354"/>
      <c r="X378" s="365"/>
      <c r="Y378" s="364"/>
      <c r="Z378" s="343"/>
      <c r="AA378" s="340"/>
    </row>
    <row r="379" spans="1:27" ht="20.25" customHeight="1">
      <c r="A379" s="343"/>
      <c r="B379" s="352"/>
      <c r="C379" s="352"/>
      <c r="D379" s="351"/>
      <c r="E379" s="350">
        <v>3020</v>
      </c>
      <c r="F379" s="349" t="s">
        <v>202</v>
      </c>
      <c r="G379" s="349"/>
      <c r="H379" s="347">
        <v>500</v>
      </c>
      <c r="I379" s="347"/>
      <c r="J379" s="348">
        <v>0</v>
      </c>
      <c r="K379" s="348">
        <f>(J379/H379)*100</f>
        <v>0</v>
      </c>
      <c r="L379" s="348">
        <f>J379</f>
        <v>0</v>
      </c>
      <c r="M379" s="348"/>
      <c r="N379" s="348"/>
      <c r="O379" s="348"/>
      <c r="P379" s="348"/>
      <c r="Q379" s="348"/>
      <c r="R379" s="348"/>
      <c r="S379" s="348"/>
      <c r="T379" s="348"/>
      <c r="U379" s="348"/>
      <c r="V379" s="348"/>
      <c r="W379" s="348"/>
      <c r="X379" s="347"/>
      <c r="Y379" s="347"/>
      <c r="Z379" s="343"/>
      <c r="AA379" s="340"/>
    </row>
    <row r="380" spans="1:27" ht="15" customHeight="1">
      <c r="A380" s="343"/>
      <c r="B380" s="352"/>
      <c r="C380" s="352"/>
      <c r="D380" s="351"/>
      <c r="E380" s="350">
        <v>4010</v>
      </c>
      <c r="F380" s="349" t="s">
        <v>107</v>
      </c>
      <c r="G380" s="349"/>
      <c r="H380" s="347">
        <v>24769</v>
      </c>
      <c r="I380" s="347"/>
      <c r="J380" s="348">
        <v>16979.79</v>
      </c>
      <c r="K380" s="348">
        <f>(J380/H380)*100</f>
        <v>68.55258589365741</v>
      </c>
      <c r="L380" s="348">
        <f>J380</f>
        <v>16979.79</v>
      </c>
      <c r="M380" s="348">
        <f>J380</f>
        <v>16979.79</v>
      </c>
      <c r="N380" s="348">
        <f>J380</f>
        <v>16979.79</v>
      </c>
      <c r="O380" s="348"/>
      <c r="P380" s="348"/>
      <c r="Q380" s="348"/>
      <c r="R380" s="348"/>
      <c r="S380" s="348"/>
      <c r="T380" s="348"/>
      <c r="U380" s="348"/>
      <c r="V380" s="348"/>
      <c r="W380" s="348"/>
      <c r="X380" s="347"/>
      <c r="Y380" s="347"/>
      <c r="Z380" s="343"/>
      <c r="AA380" s="340"/>
    </row>
    <row r="381" spans="1:27" ht="15" customHeight="1">
      <c r="A381" s="343"/>
      <c r="B381" s="352"/>
      <c r="C381" s="352"/>
      <c r="D381" s="351"/>
      <c r="E381" s="350">
        <v>4110</v>
      </c>
      <c r="F381" s="349" t="s">
        <v>102</v>
      </c>
      <c r="G381" s="349"/>
      <c r="H381" s="347">
        <v>5711</v>
      </c>
      <c r="I381" s="347"/>
      <c r="J381" s="348">
        <v>1791.19</v>
      </c>
      <c r="K381" s="348">
        <f>(J381/H381)*100</f>
        <v>31.363859219050955</v>
      </c>
      <c r="L381" s="348">
        <f>J381</f>
        <v>1791.19</v>
      </c>
      <c r="M381" s="348">
        <f>J381</f>
        <v>1791.19</v>
      </c>
      <c r="N381" s="348">
        <f>J381</f>
        <v>1791.19</v>
      </c>
      <c r="O381" s="348"/>
      <c r="P381" s="348"/>
      <c r="Q381" s="348"/>
      <c r="R381" s="348"/>
      <c r="S381" s="348"/>
      <c r="T381" s="348"/>
      <c r="U381" s="348"/>
      <c r="V381" s="348"/>
      <c r="W381" s="348"/>
      <c r="X381" s="347"/>
      <c r="Y381" s="347"/>
      <c r="Z381" s="343"/>
      <c r="AA381" s="340"/>
    </row>
    <row r="382" spans="1:27" ht="30" customHeight="1">
      <c r="A382" s="343"/>
      <c r="B382" s="363"/>
      <c r="C382" s="362"/>
      <c r="D382" s="351"/>
      <c r="E382" s="350">
        <v>4120</v>
      </c>
      <c r="F382" s="349" t="s">
        <v>451</v>
      </c>
      <c r="G382" s="349"/>
      <c r="H382" s="359">
        <v>500</v>
      </c>
      <c r="I382" s="358"/>
      <c r="J382" s="348">
        <v>0</v>
      </c>
      <c r="K382" s="348">
        <f>(J382/H382)*100</f>
        <v>0</v>
      </c>
      <c r="L382" s="348">
        <f>J382</f>
        <v>0</v>
      </c>
      <c r="M382" s="348">
        <f>J382</f>
        <v>0</v>
      </c>
      <c r="N382" s="348">
        <f>J382</f>
        <v>0</v>
      </c>
      <c r="O382" s="348"/>
      <c r="P382" s="348"/>
      <c r="Q382" s="348"/>
      <c r="R382" s="348"/>
      <c r="S382" s="348"/>
      <c r="T382" s="348"/>
      <c r="U382" s="348"/>
      <c r="V382" s="348"/>
      <c r="W382" s="348"/>
      <c r="X382" s="359"/>
      <c r="Y382" s="358"/>
      <c r="Z382" s="343"/>
      <c r="AA382" s="340"/>
    </row>
    <row r="383" spans="1:27" ht="15" customHeight="1">
      <c r="A383" s="343"/>
      <c r="B383" s="352"/>
      <c r="C383" s="352"/>
      <c r="D383" s="351"/>
      <c r="E383" s="350">
        <v>4170</v>
      </c>
      <c r="F383" s="349" t="s">
        <v>103</v>
      </c>
      <c r="G383" s="349"/>
      <c r="H383" s="347">
        <v>15000</v>
      </c>
      <c r="I383" s="347"/>
      <c r="J383" s="348">
        <v>7134.6</v>
      </c>
      <c r="K383" s="348">
        <f>(J383/H383)*100</f>
        <v>47.564</v>
      </c>
      <c r="L383" s="348">
        <f>J383</f>
        <v>7134.6</v>
      </c>
      <c r="M383" s="348">
        <f>J383</f>
        <v>7134.6</v>
      </c>
      <c r="N383" s="348">
        <v>7134.6</v>
      </c>
      <c r="O383" s="348"/>
      <c r="P383" s="348"/>
      <c r="Q383" s="348"/>
      <c r="R383" s="348"/>
      <c r="S383" s="348"/>
      <c r="T383" s="348"/>
      <c r="U383" s="348"/>
      <c r="V383" s="348"/>
      <c r="W383" s="348"/>
      <c r="X383" s="347"/>
      <c r="Y383" s="347"/>
      <c r="Z383" s="343"/>
      <c r="AA383" s="340"/>
    </row>
    <row r="384" spans="1:27" ht="15" customHeight="1">
      <c r="A384" s="343"/>
      <c r="B384" s="363"/>
      <c r="C384" s="362"/>
      <c r="D384" s="351"/>
      <c r="E384" s="350">
        <v>4280</v>
      </c>
      <c r="F384" s="361" t="s">
        <v>533</v>
      </c>
      <c r="G384" s="360"/>
      <c r="H384" s="359">
        <v>100</v>
      </c>
      <c r="I384" s="358"/>
      <c r="J384" s="348">
        <v>50</v>
      </c>
      <c r="K384" s="348">
        <f>(J384/H384)*100</f>
        <v>50</v>
      </c>
      <c r="L384" s="348">
        <f>J384</f>
        <v>50</v>
      </c>
      <c r="M384" s="348">
        <f>J384</f>
        <v>50</v>
      </c>
      <c r="N384" s="348"/>
      <c r="O384" s="348">
        <f>J384</f>
        <v>50</v>
      </c>
      <c r="P384" s="348"/>
      <c r="Q384" s="348"/>
      <c r="R384" s="348"/>
      <c r="S384" s="348"/>
      <c r="T384" s="348"/>
      <c r="U384" s="348"/>
      <c r="V384" s="348"/>
      <c r="W384" s="348"/>
      <c r="X384" s="359"/>
      <c r="Y384" s="358"/>
      <c r="Z384" s="343"/>
      <c r="AA384" s="340"/>
    </row>
    <row r="385" spans="1:27" ht="19.5" customHeight="1">
      <c r="A385" s="343"/>
      <c r="B385" s="352"/>
      <c r="C385" s="352"/>
      <c r="D385" s="351"/>
      <c r="E385" s="350">
        <v>4440</v>
      </c>
      <c r="F385" s="349" t="s">
        <v>111</v>
      </c>
      <c r="G385" s="349"/>
      <c r="H385" s="347">
        <v>1094</v>
      </c>
      <c r="I385" s="347"/>
      <c r="J385" s="348">
        <v>0</v>
      </c>
      <c r="K385" s="348">
        <f>(J385/H385)*100</f>
        <v>0</v>
      </c>
      <c r="L385" s="348">
        <f>J385</f>
        <v>0</v>
      </c>
      <c r="M385" s="348">
        <f>J385</f>
        <v>0</v>
      </c>
      <c r="N385" s="348"/>
      <c r="O385" s="348">
        <f>J385</f>
        <v>0</v>
      </c>
      <c r="P385" s="348"/>
      <c r="Q385" s="348"/>
      <c r="R385" s="348"/>
      <c r="S385" s="348"/>
      <c r="T385" s="348"/>
      <c r="U385" s="348"/>
      <c r="V385" s="348"/>
      <c r="W385" s="348"/>
      <c r="X385" s="347"/>
      <c r="Y385" s="347"/>
      <c r="Z385" s="343"/>
      <c r="AA385" s="340"/>
    </row>
    <row r="386" spans="1:27" ht="15" customHeight="1">
      <c r="A386" s="343"/>
      <c r="B386" s="366"/>
      <c r="C386" s="366"/>
      <c r="D386" s="356">
        <v>85230</v>
      </c>
      <c r="E386" s="356"/>
      <c r="F386" s="355" t="s">
        <v>244</v>
      </c>
      <c r="G386" s="355"/>
      <c r="H386" s="353">
        <f>H387</f>
        <v>16620</v>
      </c>
      <c r="I386" s="353"/>
      <c r="J386" s="354">
        <f>J387</f>
        <v>16620</v>
      </c>
      <c r="K386" s="354">
        <f>(J386/H386)*100</f>
        <v>100</v>
      </c>
      <c r="L386" s="354">
        <f>L387</f>
        <v>16620</v>
      </c>
      <c r="M386" s="354"/>
      <c r="N386" s="354"/>
      <c r="O386" s="354"/>
      <c r="P386" s="354"/>
      <c r="Q386" s="354">
        <f>Q387</f>
        <v>16620</v>
      </c>
      <c r="R386" s="354"/>
      <c r="S386" s="354"/>
      <c r="T386" s="354"/>
      <c r="U386" s="354"/>
      <c r="V386" s="354"/>
      <c r="W386" s="354"/>
      <c r="X386" s="353"/>
      <c r="Y386" s="353"/>
      <c r="Z386" s="343"/>
      <c r="AA386" s="340"/>
    </row>
    <row r="387" spans="1:27" ht="15" customHeight="1">
      <c r="A387" s="343"/>
      <c r="B387" s="367"/>
      <c r="C387" s="367"/>
      <c r="D387" s="350"/>
      <c r="E387" s="350">
        <v>3110</v>
      </c>
      <c r="F387" s="349" t="s">
        <v>108</v>
      </c>
      <c r="G387" s="349"/>
      <c r="H387" s="347">
        <v>16620</v>
      </c>
      <c r="I387" s="347"/>
      <c r="J387" s="348">
        <v>16620</v>
      </c>
      <c r="K387" s="348">
        <f>(J387/H387)*100</f>
        <v>100</v>
      </c>
      <c r="L387" s="348">
        <f>J387</f>
        <v>16620</v>
      </c>
      <c r="M387" s="348"/>
      <c r="N387" s="348"/>
      <c r="O387" s="348"/>
      <c r="P387" s="348"/>
      <c r="Q387" s="348">
        <f>J387</f>
        <v>16620</v>
      </c>
      <c r="R387" s="348"/>
      <c r="S387" s="348"/>
      <c r="T387" s="348"/>
      <c r="U387" s="348"/>
      <c r="V387" s="348"/>
      <c r="W387" s="348"/>
      <c r="X387" s="347"/>
      <c r="Y387" s="347"/>
      <c r="Z387" s="343"/>
      <c r="AA387" s="340"/>
    </row>
    <row r="388" spans="1:27" ht="15" customHeight="1">
      <c r="A388" s="343"/>
      <c r="B388" s="366">
        <v>854</v>
      </c>
      <c r="C388" s="366"/>
      <c r="D388" s="356"/>
      <c r="E388" s="356"/>
      <c r="F388" s="355" t="s">
        <v>353</v>
      </c>
      <c r="G388" s="355"/>
      <c r="H388" s="365">
        <f>H401+H403+H405+H389</f>
        <v>484110.18999999994</v>
      </c>
      <c r="I388" s="364"/>
      <c r="J388" s="354">
        <f>J401+J403+J405+J389</f>
        <v>470836.03999999986</v>
      </c>
      <c r="K388" s="354">
        <f>(J388/H388)*100</f>
        <v>97.25803127589607</v>
      </c>
      <c r="L388" s="354">
        <f>L401+L403+L405+L389</f>
        <v>470836.03999999986</v>
      </c>
      <c r="M388" s="354">
        <f>M401+M403+M405+M389</f>
        <v>397683.3799999999</v>
      </c>
      <c r="N388" s="354">
        <f>N401+N403+N405+N389</f>
        <v>378580.67999999993</v>
      </c>
      <c r="O388" s="354">
        <f>O401+O403+O405+O389</f>
        <v>19102.7</v>
      </c>
      <c r="P388" s="354"/>
      <c r="Q388" s="354">
        <f>Q401+Q403+Q405+Q389</f>
        <v>73152.66</v>
      </c>
      <c r="R388" s="354"/>
      <c r="S388" s="354"/>
      <c r="T388" s="354"/>
      <c r="U388" s="354"/>
      <c r="V388" s="354"/>
      <c r="W388" s="354"/>
      <c r="X388" s="353"/>
      <c r="Y388" s="353"/>
      <c r="Z388" s="343"/>
      <c r="AA388" s="340"/>
    </row>
    <row r="389" spans="1:27" ht="15" customHeight="1">
      <c r="A389" s="343"/>
      <c r="B389" s="366"/>
      <c r="C389" s="366"/>
      <c r="D389" s="356">
        <v>85401</v>
      </c>
      <c r="E389" s="356"/>
      <c r="F389" s="355" t="s">
        <v>535</v>
      </c>
      <c r="G389" s="355"/>
      <c r="H389" s="365">
        <f>SUM(H390:H400)</f>
        <v>419228.18999999994</v>
      </c>
      <c r="I389" s="364"/>
      <c r="J389" s="354">
        <f>SUM(J390:J400)</f>
        <v>414115.4899999999</v>
      </c>
      <c r="K389" s="354">
        <f>(J389/H389)*100</f>
        <v>98.78044937770046</v>
      </c>
      <c r="L389" s="354">
        <f>SUM(L390:L400)</f>
        <v>414115.4899999999</v>
      </c>
      <c r="M389" s="354">
        <f>SUM(M390:M400)</f>
        <v>395624.3799999999</v>
      </c>
      <c r="N389" s="354">
        <f>SUM(N390:N400)</f>
        <v>378580.67999999993</v>
      </c>
      <c r="O389" s="354">
        <f>SUM(O390:O400)</f>
        <v>17043.7</v>
      </c>
      <c r="P389" s="354"/>
      <c r="Q389" s="354">
        <f>SUM(Q390:Q400)</f>
        <v>18491.11</v>
      </c>
      <c r="R389" s="354"/>
      <c r="S389" s="354"/>
      <c r="T389" s="354"/>
      <c r="U389" s="354"/>
      <c r="V389" s="354"/>
      <c r="W389" s="354"/>
      <c r="X389" s="353"/>
      <c r="Y389" s="353"/>
      <c r="Z389" s="343"/>
      <c r="AA389" s="340"/>
    </row>
    <row r="390" spans="1:27" ht="21" customHeight="1">
      <c r="A390" s="343"/>
      <c r="B390" s="352"/>
      <c r="C390" s="352"/>
      <c r="D390" s="351"/>
      <c r="E390" s="350">
        <v>3020</v>
      </c>
      <c r="F390" s="349" t="s">
        <v>202</v>
      </c>
      <c r="G390" s="349"/>
      <c r="H390" s="347">
        <v>20174</v>
      </c>
      <c r="I390" s="347"/>
      <c r="J390" s="348">
        <v>18491.11</v>
      </c>
      <c r="K390" s="348">
        <f>(J390/H390)*100</f>
        <v>91.65812431842967</v>
      </c>
      <c r="L390" s="348">
        <f>J390</f>
        <v>18491.11</v>
      </c>
      <c r="M390" s="348"/>
      <c r="N390" s="348"/>
      <c r="O390" s="348"/>
      <c r="P390" s="348"/>
      <c r="Q390" s="348">
        <f>J390</f>
        <v>18491.11</v>
      </c>
      <c r="R390" s="348"/>
      <c r="S390" s="348"/>
      <c r="T390" s="348"/>
      <c r="U390" s="348"/>
      <c r="V390" s="348"/>
      <c r="W390" s="348"/>
      <c r="X390" s="347"/>
      <c r="Y390" s="347"/>
      <c r="Z390" s="343"/>
      <c r="AA390" s="340"/>
    </row>
    <row r="391" spans="1:27" ht="15" customHeight="1">
      <c r="A391" s="343"/>
      <c r="B391" s="352"/>
      <c r="C391" s="352"/>
      <c r="D391" s="351"/>
      <c r="E391" s="350">
        <v>4010</v>
      </c>
      <c r="F391" s="349" t="s">
        <v>107</v>
      </c>
      <c r="G391" s="349"/>
      <c r="H391" s="347">
        <v>302310</v>
      </c>
      <c r="I391" s="347"/>
      <c r="J391" s="348">
        <v>301631.23</v>
      </c>
      <c r="K391" s="348">
        <f>(J391/H391)*100</f>
        <v>99.77547219741324</v>
      </c>
      <c r="L391" s="348">
        <f>J391</f>
        <v>301631.23</v>
      </c>
      <c r="M391" s="348">
        <f>J391</f>
        <v>301631.23</v>
      </c>
      <c r="N391" s="348">
        <f>J391</f>
        <v>301631.23</v>
      </c>
      <c r="O391" s="348"/>
      <c r="P391" s="348"/>
      <c r="Q391" s="348"/>
      <c r="R391" s="348"/>
      <c r="S391" s="348"/>
      <c r="T391" s="348"/>
      <c r="U391" s="348"/>
      <c r="V391" s="348"/>
      <c r="W391" s="348"/>
      <c r="X391" s="347"/>
      <c r="Y391" s="347"/>
      <c r="Z391" s="343"/>
      <c r="AA391" s="340"/>
    </row>
    <row r="392" spans="1:27" ht="15" customHeight="1">
      <c r="A392" s="343"/>
      <c r="B392" s="352"/>
      <c r="C392" s="352"/>
      <c r="D392" s="351"/>
      <c r="E392" s="350">
        <v>4040</v>
      </c>
      <c r="F392" s="349" t="s">
        <v>109</v>
      </c>
      <c r="G392" s="349"/>
      <c r="H392" s="347">
        <v>17693.23</v>
      </c>
      <c r="I392" s="347"/>
      <c r="J392" s="348">
        <v>17693.23</v>
      </c>
      <c r="K392" s="348">
        <f>(J392/H392)*100</f>
        <v>100</v>
      </c>
      <c r="L392" s="348">
        <f>J392</f>
        <v>17693.23</v>
      </c>
      <c r="M392" s="348">
        <f>J392</f>
        <v>17693.23</v>
      </c>
      <c r="N392" s="348">
        <f>J392</f>
        <v>17693.23</v>
      </c>
      <c r="O392" s="348"/>
      <c r="P392" s="348"/>
      <c r="Q392" s="348"/>
      <c r="R392" s="348"/>
      <c r="S392" s="348"/>
      <c r="T392" s="348"/>
      <c r="U392" s="348"/>
      <c r="V392" s="348"/>
      <c r="W392" s="348"/>
      <c r="X392" s="347"/>
      <c r="Y392" s="347"/>
      <c r="Z392" s="343"/>
      <c r="AA392" s="340"/>
    </row>
    <row r="393" spans="1:27" ht="15" customHeight="1">
      <c r="A393" s="343"/>
      <c r="B393" s="352"/>
      <c r="C393" s="352"/>
      <c r="D393" s="351"/>
      <c r="E393" s="350">
        <v>4110</v>
      </c>
      <c r="F393" s="349" t="s">
        <v>102</v>
      </c>
      <c r="G393" s="349"/>
      <c r="H393" s="347">
        <v>56365.3</v>
      </c>
      <c r="I393" s="347"/>
      <c r="J393" s="348">
        <v>55142.75</v>
      </c>
      <c r="K393" s="348">
        <f>(J393/H393)*100</f>
        <v>97.83102369720376</v>
      </c>
      <c r="L393" s="348">
        <f>J393</f>
        <v>55142.75</v>
      </c>
      <c r="M393" s="348">
        <f>J393</f>
        <v>55142.75</v>
      </c>
      <c r="N393" s="348">
        <f>J393</f>
        <v>55142.75</v>
      </c>
      <c r="O393" s="348"/>
      <c r="P393" s="348"/>
      <c r="Q393" s="348"/>
      <c r="R393" s="348"/>
      <c r="S393" s="348"/>
      <c r="T393" s="348"/>
      <c r="U393" s="348"/>
      <c r="V393" s="348"/>
      <c r="W393" s="348"/>
      <c r="X393" s="347"/>
      <c r="Y393" s="347"/>
      <c r="Z393" s="343"/>
      <c r="AA393" s="340"/>
    </row>
    <row r="394" spans="1:27" ht="29.25" customHeight="1">
      <c r="A394" s="343"/>
      <c r="B394" s="352"/>
      <c r="C394" s="352"/>
      <c r="D394" s="351"/>
      <c r="E394" s="350">
        <v>4120</v>
      </c>
      <c r="F394" s="349" t="s">
        <v>451</v>
      </c>
      <c r="G394" s="349"/>
      <c r="H394" s="347">
        <v>4121.66</v>
      </c>
      <c r="I394" s="347"/>
      <c r="J394" s="348">
        <v>4113.47</v>
      </c>
      <c r="K394" s="348">
        <f>(J394/H394)*100</f>
        <v>99.80129365352795</v>
      </c>
      <c r="L394" s="348">
        <f>J394</f>
        <v>4113.47</v>
      </c>
      <c r="M394" s="348">
        <f>J394</f>
        <v>4113.47</v>
      </c>
      <c r="N394" s="348">
        <f>J394</f>
        <v>4113.47</v>
      </c>
      <c r="O394" s="348"/>
      <c r="P394" s="348"/>
      <c r="Q394" s="348"/>
      <c r="R394" s="348"/>
      <c r="S394" s="348"/>
      <c r="T394" s="348"/>
      <c r="U394" s="348"/>
      <c r="V394" s="348"/>
      <c r="W394" s="348"/>
      <c r="X394" s="347"/>
      <c r="Y394" s="347"/>
      <c r="Z394" s="343"/>
      <c r="AA394" s="340"/>
    </row>
    <row r="395" spans="1:27" ht="15" customHeight="1">
      <c r="A395" s="343"/>
      <c r="B395" s="352"/>
      <c r="C395" s="352"/>
      <c r="D395" s="351"/>
      <c r="E395" s="350">
        <v>4210</v>
      </c>
      <c r="F395" s="349" t="s">
        <v>104</v>
      </c>
      <c r="G395" s="349"/>
      <c r="H395" s="347">
        <v>2757</v>
      </c>
      <c r="I395" s="347"/>
      <c r="J395" s="348">
        <v>2607.91</v>
      </c>
      <c r="K395" s="348">
        <f>(J395/H395)*100</f>
        <v>94.59231048240841</v>
      </c>
      <c r="L395" s="348">
        <f>J395</f>
        <v>2607.91</v>
      </c>
      <c r="M395" s="348">
        <f>J395</f>
        <v>2607.91</v>
      </c>
      <c r="N395" s="348"/>
      <c r="O395" s="348">
        <f>J395</f>
        <v>2607.91</v>
      </c>
      <c r="P395" s="348"/>
      <c r="Q395" s="348"/>
      <c r="R395" s="348"/>
      <c r="S395" s="348"/>
      <c r="T395" s="348"/>
      <c r="U395" s="348"/>
      <c r="V395" s="348"/>
      <c r="W395" s="348"/>
      <c r="X395" s="347"/>
      <c r="Y395" s="347"/>
      <c r="Z395" s="343"/>
      <c r="AA395" s="340"/>
    </row>
    <row r="396" spans="1:27" ht="19.5" customHeight="1">
      <c r="A396" s="343"/>
      <c r="B396" s="352"/>
      <c r="C396" s="352"/>
      <c r="D396" s="351"/>
      <c r="E396" s="350">
        <v>4240</v>
      </c>
      <c r="F396" s="349" t="s">
        <v>534</v>
      </c>
      <c r="G396" s="349"/>
      <c r="H396" s="347">
        <v>3373</v>
      </c>
      <c r="I396" s="347"/>
      <c r="J396" s="348">
        <v>2301.79</v>
      </c>
      <c r="K396" s="348">
        <f>(J396/H396)*100</f>
        <v>68.24162466646901</v>
      </c>
      <c r="L396" s="348">
        <f>J396</f>
        <v>2301.79</v>
      </c>
      <c r="M396" s="348">
        <f>J396</f>
        <v>2301.79</v>
      </c>
      <c r="N396" s="348"/>
      <c r="O396" s="348">
        <f>J396</f>
        <v>2301.79</v>
      </c>
      <c r="P396" s="348"/>
      <c r="Q396" s="348"/>
      <c r="R396" s="348"/>
      <c r="S396" s="348"/>
      <c r="T396" s="348"/>
      <c r="U396" s="348"/>
      <c r="V396" s="348"/>
      <c r="W396" s="348"/>
      <c r="X396" s="347"/>
      <c r="Y396" s="347"/>
      <c r="Z396" s="343"/>
      <c r="AA396" s="340"/>
    </row>
    <row r="397" spans="1:27" ht="15" customHeight="1">
      <c r="A397" s="343"/>
      <c r="B397" s="363"/>
      <c r="C397" s="362"/>
      <c r="D397" s="351"/>
      <c r="E397" s="350">
        <v>4280</v>
      </c>
      <c r="F397" s="361" t="s">
        <v>533</v>
      </c>
      <c r="G397" s="360"/>
      <c r="H397" s="359">
        <v>200</v>
      </c>
      <c r="I397" s="358"/>
      <c r="J397" s="348">
        <v>100</v>
      </c>
      <c r="K397" s="348">
        <v>100</v>
      </c>
      <c r="L397" s="348">
        <f>J397</f>
        <v>100</v>
      </c>
      <c r="M397" s="348">
        <f>J397</f>
        <v>100</v>
      </c>
      <c r="N397" s="348"/>
      <c r="O397" s="348">
        <f>J397</f>
        <v>100</v>
      </c>
      <c r="P397" s="348"/>
      <c r="Q397" s="348"/>
      <c r="R397" s="348"/>
      <c r="S397" s="348"/>
      <c r="T397" s="348"/>
      <c r="U397" s="348"/>
      <c r="V397" s="348"/>
      <c r="W397" s="348"/>
      <c r="X397" s="359"/>
      <c r="Y397" s="358"/>
      <c r="Z397" s="343"/>
      <c r="AA397" s="340"/>
    </row>
    <row r="398" spans="1:27" ht="15" customHeight="1">
      <c r="A398" s="343"/>
      <c r="B398" s="352"/>
      <c r="C398" s="352"/>
      <c r="D398" s="351"/>
      <c r="E398" s="350">
        <v>4300</v>
      </c>
      <c r="F398" s="349" t="s">
        <v>105</v>
      </c>
      <c r="G398" s="349"/>
      <c r="H398" s="347">
        <v>50</v>
      </c>
      <c r="I398" s="347"/>
      <c r="J398" s="348">
        <v>0</v>
      </c>
      <c r="K398" s="348">
        <f>(J398/H398)*100</f>
        <v>0</v>
      </c>
      <c r="L398" s="348">
        <f>J398</f>
        <v>0</v>
      </c>
      <c r="M398" s="348">
        <f>J398</f>
        <v>0</v>
      </c>
      <c r="N398" s="348"/>
      <c r="O398" s="348">
        <f>J398</f>
        <v>0</v>
      </c>
      <c r="P398" s="348"/>
      <c r="Q398" s="348"/>
      <c r="R398" s="348"/>
      <c r="S398" s="348"/>
      <c r="T398" s="348"/>
      <c r="U398" s="348"/>
      <c r="V398" s="348"/>
      <c r="W398" s="348"/>
      <c r="X398" s="347"/>
      <c r="Y398" s="347"/>
      <c r="Z398" s="343"/>
      <c r="AA398" s="340"/>
    </row>
    <row r="399" spans="1:27" ht="19.5" customHeight="1">
      <c r="A399" s="343"/>
      <c r="B399" s="352"/>
      <c r="C399" s="352"/>
      <c r="D399" s="351"/>
      <c r="E399" s="350">
        <v>4410</v>
      </c>
      <c r="F399" s="349" t="s">
        <v>110</v>
      </c>
      <c r="G399" s="349"/>
      <c r="H399" s="347">
        <v>150</v>
      </c>
      <c r="I399" s="347"/>
      <c r="J399" s="348">
        <v>0</v>
      </c>
      <c r="K399" s="348">
        <f>(J399/H399)*100</f>
        <v>0</v>
      </c>
      <c r="L399" s="348">
        <f>J399</f>
        <v>0</v>
      </c>
      <c r="M399" s="348">
        <f>J399</f>
        <v>0</v>
      </c>
      <c r="N399" s="348"/>
      <c r="O399" s="348">
        <f>J399</f>
        <v>0</v>
      </c>
      <c r="P399" s="348"/>
      <c r="Q399" s="348"/>
      <c r="R399" s="348"/>
      <c r="S399" s="348"/>
      <c r="T399" s="348"/>
      <c r="U399" s="348"/>
      <c r="V399" s="348"/>
      <c r="W399" s="348"/>
      <c r="X399" s="347"/>
      <c r="Y399" s="347"/>
      <c r="Z399" s="343"/>
      <c r="AA399" s="340"/>
    </row>
    <row r="400" spans="1:27" ht="24" customHeight="1">
      <c r="A400" s="343"/>
      <c r="B400" s="352"/>
      <c r="C400" s="352"/>
      <c r="D400" s="351"/>
      <c r="E400" s="350">
        <v>4440</v>
      </c>
      <c r="F400" s="349" t="s">
        <v>111</v>
      </c>
      <c r="G400" s="349"/>
      <c r="H400" s="347">
        <v>12034</v>
      </c>
      <c r="I400" s="347"/>
      <c r="J400" s="348">
        <v>12034</v>
      </c>
      <c r="K400" s="348">
        <f>(J400/H400)*100</f>
        <v>100</v>
      </c>
      <c r="L400" s="348">
        <f>J400</f>
        <v>12034</v>
      </c>
      <c r="M400" s="348">
        <f>J400</f>
        <v>12034</v>
      </c>
      <c r="N400" s="348"/>
      <c r="O400" s="348">
        <f>J400</f>
        <v>12034</v>
      </c>
      <c r="P400" s="348"/>
      <c r="Q400" s="348"/>
      <c r="R400" s="348"/>
      <c r="S400" s="348"/>
      <c r="T400" s="348"/>
      <c r="U400" s="348"/>
      <c r="V400" s="348"/>
      <c r="W400" s="348"/>
      <c r="X400" s="347"/>
      <c r="Y400" s="347"/>
      <c r="Z400" s="343"/>
      <c r="AA400" s="340"/>
    </row>
    <row r="401" spans="1:27" ht="19.5" customHeight="1">
      <c r="A401" s="343"/>
      <c r="B401" s="357"/>
      <c r="C401" s="357"/>
      <c r="D401" s="356">
        <v>85415</v>
      </c>
      <c r="E401" s="356"/>
      <c r="F401" s="355" t="s">
        <v>532</v>
      </c>
      <c r="G401" s="355"/>
      <c r="H401" s="365">
        <f>H402</f>
        <v>58660</v>
      </c>
      <c r="I401" s="364"/>
      <c r="J401" s="354">
        <f>J402</f>
        <v>53700.55</v>
      </c>
      <c r="K401" s="348">
        <f>(J401/H401)*100</f>
        <v>91.54543129901126</v>
      </c>
      <c r="L401" s="354">
        <f>L402</f>
        <v>53700.55</v>
      </c>
      <c r="M401" s="354"/>
      <c r="N401" s="354"/>
      <c r="O401" s="354"/>
      <c r="P401" s="354"/>
      <c r="Q401" s="354">
        <f>Q402</f>
        <v>53700.55</v>
      </c>
      <c r="R401" s="354"/>
      <c r="S401" s="354"/>
      <c r="T401" s="354"/>
      <c r="U401" s="354"/>
      <c r="V401" s="354"/>
      <c r="W401" s="354"/>
      <c r="X401" s="353"/>
      <c r="Y401" s="353"/>
      <c r="Z401" s="343"/>
      <c r="AA401" s="340"/>
    </row>
    <row r="402" spans="1:27" ht="15" customHeight="1">
      <c r="A402" s="343"/>
      <c r="B402" s="352"/>
      <c r="C402" s="352"/>
      <c r="D402" s="350"/>
      <c r="E402" s="350">
        <v>3240</v>
      </c>
      <c r="F402" s="349" t="s">
        <v>531</v>
      </c>
      <c r="G402" s="349"/>
      <c r="H402" s="347">
        <v>58660</v>
      </c>
      <c r="I402" s="347"/>
      <c r="J402" s="348">
        <v>53700.55</v>
      </c>
      <c r="K402" s="348">
        <f>(J402/H402)*100</f>
        <v>91.54543129901126</v>
      </c>
      <c r="L402" s="348">
        <f>J402</f>
        <v>53700.55</v>
      </c>
      <c r="M402" s="348"/>
      <c r="N402" s="348"/>
      <c r="O402" s="348"/>
      <c r="P402" s="348"/>
      <c r="Q402" s="348">
        <f>J402</f>
        <v>53700.55</v>
      </c>
      <c r="R402" s="348"/>
      <c r="S402" s="348"/>
      <c r="T402" s="348"/>
      <c r="U402" s="348"/>
      <c r="V402" s="348"/>
      <c r="W402" s="348"/>
      <c r="X402" s="347"/>
      <c r="Y402" s="347"/>
      <c r="Z402" s="343"/>
      <c r="AA402" s="340"/>
    </row>
    <row r="403" spans="1:27" ht="15" customHeight="1">
      <c r="A403" s="343"/>
      <c r="B403" s="357"/>
      <c r="C403" s="357"/>
      <c r="D403" s="356">
        <v>85446</v>
      </c>
      <c r="E403" s="356"/>
      <c r="F403" s="355" t="s">
        <v>530</v>
      </c>
      <c r="G403" s="355"/>
      <c r="H403" s="365">
        <f>H404</f>
        <v>3202</v>
      </c>
      <c r="I403" s="364"/>
      <c r="J403" s="354">
        <f>J404</f>
        <v>0</v>
      </c>
      <c r="K403" s="348">
        <f>(J403/H403)*100</f>
        <v>0</v>
      </c>
      <c r="L403" s="354">
        <f>L404</f>
        <v>0</v>
      </c>
      <c r="M403" s="354">
        <f>M404</f>
        <v>0</v>
      </c>
      <c r="N403" s="354"/>
      <c r="O403" s="354">
        <f>O404</f>
        <v>0</v>
      </c>
      <c r="P403" s="354"/>
      <c r="Q403" s="354"/>
      <c r="R403" s="354"/>
      <c r="S403" s="354"/>
      <c r="T403" s="354"/>
      <c r="U403" s="354"/>
      <c r="V403" s="354"/>
      <c r="W403" s="354"/>
      <c r="X403" s="353"/>
      <c r="Y403" s="353"/>
      <c r="Z403" s="343"/>
      <c r="AA403" s="340"/>
    </row>
    <row r="404" spans="1:27" ht="19.5" customHeight="1">
      <c r="A404" s="343"/>
      <c r="B404" s="352"/>
      <c r="C404" s="352"/>
      <c r="D404" s="350"/>
      <c r="E404" s="350">
        <v>4700</v>
      </c>
      <c r="F404" s="349" t="s">
        <v>529</v>
      </c>
      <c r="G404" s="349"/>
      <c r="H404" s="347">
        <v>3202</v>
      </c>
      <c r="I404" s="347"/>
      <c r="J404" s="348">
        <v>0</v>
      </c>
      <c r="K404" s="348">
        <f>(J404/H404)*100</f>
        <v>0</v>
      </c>
      <c r="L404" s="348">
        <f>J404</f>
        <v>0</v>
      </c>
      <c r="M404" s="348">
        <f>J404</f>
        <v>0</v>
      </c>
      <c r="N404" s="348"/>
      <c r="O404" s="348">
        <f>J404</f>
        <v>0</v>
      </c>
      <c r="P404" s="348"/>
      <c r="Q404" s="348"/>
      <c r="R404" s="348"/>
      <c r="S404" s="348"/>
      <c r="T404" s="348"/>
      <c r="U404" s="348"/>
      <c r="V404" s="348"/>
      <c r="W404" s="348"/>
      <c r="X404" s="347"/>
      <c r="Y404" s="347"/>
      <c r="Z404" s="343"/>
      <c r="AA404" s="340"/>
    </row>
    <row r="405" spans="1:27" ht="15" customHeight="1">
      <c r="A405" s="343"/>
      <c r="B405" s="357"/>
      <c r="C405" s="357"/>
      <c r="D405" s="356">
        <v>85495</v>
      </c>
      <c r="E405" s="356"/>
      <c r="F405" s="355" t="s">
        <v>15</v>
      </c>
      <c r="G405" s="355"/>
      <c r="H405" s="365">
        <f>H406+H407</f>
        <v>3020</v>
      </c>
      <c r="I405" s="364"/>
      <c r="J405" s="354">
        <f>J406+J407</f>
        <v>3020</v>
      </c>
      <c r="K405" s="354">
        <f>(J405/H405)*100</f>
        <v>100</v>
      </c>
      <c r="L405" s="354">
        <f>L406+L407</f>
        <v>3020</v>
      </c>
      <c r="M405" s="354">
        <f>M406+M407</f>
        <v>2059</v>
      </c>
      <c r="N405" s="354"/>
      <c r="O405" s="354">
        <f>O406+O407</f>
        <v>2059</v>
      </c>
      <c r="P405" s="354"/>
      <c r="Q405" s="354">
        <f>Q406+Q407</f>
        <v>961</v>
      </c>
      <c r="R405" s="354"/>
      <c r="S405" s="354"/>
      <c r="T405" s="354"/>
      <c r="U405" s="354"/>
      <c r="V405" s="354"/>
      <c r="W405" s="354"/>
      <c r="X405" s="353"/>
      <c r="Y405" s="353"/>
      <c r="Z405" s="343"/>
      <c r="AA405" s="340"/>
    </row>
    <row r="406" spans="1:27" ht="18.75" customHeight="1">
      <c r="A406" s="343"/>
      <c r="B406" s="352"/>
      <c r="C406" s="352"/>
      <c r="D406" s="351"/>
      <c r="E406" s="350">
        <v>3020</v>
      </c>
      <c r="F406" s="349" t="s">
        <v>202</v>
      </c>
      <c r="G406" s="349"/>
      <c r="H406" s="347">
        <v>961</v>
      </c>
      <c r="I406" s="347"/>
      <c r="J406" s="348">
        <v>961</v>
      </c>
      <c r="K406" s="348">
        <f>(J406/H406)*100</f>
        <v>100</v>
      </c>
      <c r="L406" s="348">
        <f>J406</f>
        <v>961</v>
      </c>
      <c r="M406" s="348"/>
      <c r="N406" s="348"/>
      <c r="O406" s="348"/>
      <c r="P406" s="348"/>
      <c r="Q406" s="348">
        <f>J406</f>
        <v>961</v>
      </c>
      <c r="R406" s="348"/>
      <c r="S406" s="348"/>
      <c r="T406" s="348"/>
      <c r="U406" s="348"/>
      <c r="V406" s="348"/>
      <c r="W406" s="348"/>
      <c r="X406" s="347"/>
      <c r="Y406" s="347"/>
      <c r="Z406" s="343"/>
      <c r="AA406" s="340"/>
    </row>
    <row r="407" spans="1:27" ht="24" customHeight="1">
      <c r="A407" s="343"/>
      <c r="B407" s="352"/>
      <c r="C407" s="352"/>
      <c r="D407" s="351"/>
      <c r="E407" s="350">
        <v>4440</v>
      </c>
      <c r="F407" s="349" t="s">
        <v>111</v>
      </c>
      <c r="G407" s="349"/>
      <c r="H407" s="347">
        <v>2059</v>
      </c>
      <c r="I407" s="347"/>
      <c r="J407" s="348">
        <v>2059</v>
      </c>
      <c r="K407" s="348">
        <f>(J407/H407)*100</f>
        <v>100</v>
      </c>
      <c r="L407" s="348">
        <f>J407</f>
        <v>2059</v>
      </c>
      <c r="M407" s="348">
        <f>J407</f>
        <v>2059</v>
      </c>
      <c r="N407" s="348"/>
      <c r="O407" s="348">
        <f>J407</f>
        <v>2059</v>
      </c>
      <c r="P407" s="348"/>
      <c r="Q407" s="348"/>
      <c r="R407" s="348"/>
      <c r="S407" s="348"/>
      <c r="T407" s="348"/>
      <c r="U407" s="348"/>
      <c r="V407" s="348"/>
      <c r="W407" s="348"/>
      <c r="X407" s="347"/>
      <c r="Y407" s="347"/>
      <c r="Z407" s="343"/>
      <c r="AA407" s="340"/>
    </row>
    <row r="408" spans="1:27" ht="15" customHeight="1">
      <c r="A408" s="343"/>
      <c r="B408" s="366">
        <v>855</v>
      </c>
      <c r="C408" s="366"/>
      <c r="D408" s="356"/>
      <c r="E408" s="356"/>
      <c r="F408" s="355" t="s">
        <v>245</v>
      </c>
      <c r="G408" s="355"/>
      <c r="H408" s="365">
        <f>H409+H419+H429+H438+H431+H440</f>
        <v>9087842</v>
      </c>
      <c r="I408" s="364"/>
      <c r="J408" s="354">
        <f>J409+J419+J429+J438+J431+J440</f>
        <v>9088199.9</v>
      </c>
      <c r="K408" s="354">
        <f>(J408/H408)*100</f>
        <v>100.00393822867959</v>
      </c>
      <c r="L408" s="354">
        <f>L409+L419+L429+L438+L431+L440</f>
        <v>9088199.9</v>
      </c>
      <c r="M408" s="354">
        <f>M409+M419+M429+M438+M431+M440</f>
        <v>411707.12</v>
      </c>
      <c r="N408" s="354">
        <f>N409+N419+N429+N438+N431</f>
        <v>219029.29</v>
      </c>
      <c r="O408" s="354">
        <f>O409+O419+O429+O438+O431+O440</f>
        <v>192677.83</v>
      </c>
      <c r="P408" s="354"/>
      <c r="Q408" s="354">
        <f>Q409+Q419+Q429+Q438+Q431</f>
        <v>8676492.78</v>
      </c>
      <c r="R408" s="354"/>
      <c r="S408" s="354"/>
      <c r="T408" s="354"/>
      <c r="U408" s="354"/>
      <c r="V408" s="354"/>
      <c r="W408" s="354"/>
      <c r="X408" s="353"/>
      <c r="Y408" s="353"/>
      <c r="Z408" s="343"/>
      <c r="AA408" s="340"/>
    </row>
    <row r="409" spans="1:27" ht="15" customHeight="1">
      <c r="A409" s="343"/>
      <c r="B409" s="366"/>
      <c r="C409" s="366"/>
      <c r="D409" s="356">
        <v>85501</v>
      </c>
      <c r="E409" s="356"/>
      <c r="F409" s="355" t="s">
        <v>246</v>
      </c>
      <c r="G409" s="355"/>
      <c r="H409" s="391">
        <f>SUM(H410:H418)</f>
        <v>6453238</v>
      </c>
      <c r="I409" s="390"/>
      <c r="J409" s="354">
        <f>SUM(J410:J418)</f>
        <v>6453238</v>
      </c>
      <c r="K409" s="354">
        <f>(J409/H409)*100</f>
        <v>100</v>
      </c>
      <c r="L409" s="354">
        <f>SUM(L410:L418)</f>
        <v>6453238</v>
      </c>
      <c r="M409" s="354">
        <f>SUM(M410:M418)</f>
        <v>82878.50000000001</v>
      </c>
      <c r="N409" s="354">
        <f>SUM(N410:N417)</f>
        <v>78500.22</v>
      </c>
      <c r="O409" s="354">
        <f>SUM(O410:O418)</f>
        <v>4378.28</v>
      </c>
      <c r="P409" s="354"/>
      <c r="Q409" s="354">
        <f>SUM(Q410:Q418)</f>
        <v>6370359.5</v>
      </c>
      <c r="R409" s="354"/>
      <c r="S409" s="354"/>
      <c r="T409" s="354"/>
      <c r="U409" s="354"/>
      <c r="V409" s="354"/>
      <c r="W409" s="354"/>
      <c r="X409" s="353"/>
      <c r="Y409" s="353"/>
      <c r="Z409" s="343"/>
      <c r="AA409" s="340"/>
    </row>
    <row r="410" spans="1:27" ht="15" customHeight="1">
      <c r="A410" s="343"/>
      <c r="B410" s="367"/>
      <c r="C410" s="367"/>
      <c r="D410" s="350"/>
      <c r="E410" s="350">
        <v>3110</v>
      </c>
      <c r="F410" s="349" t="s">
        <v>108</v>
      </c>
      <c r="G410" s="349"/>
      <c r="H410" s="347">
        <v>6370359.5</v>
      </c>
      <c r="I410" s="347"/>
      <c r="J410" s="348">
        <v>6370359.5</v>
      </c>
      <c r="K410" s="348">
        <f>(J410/H410)*100</f>
        <v>100</v>
      </c>
      <c r="L410" s="348">
        <f>J410</f>
        <v>6370359.5</v>
      </c>
      <c r="M410" s="348"/>
      <c r="N410" s="348"/>
      <c r="O410" s="348"/>
      <c r="P410" s="348"/>
      <c r="Q410" s="348">
        <f>J410</f>
        <v>6370359.5</v>
      </c>
      <c r="R410" s="348"/>
      <c r="S410" s="348"/>
      <c r="T410" s="348"/>
      <c r="U410" s="348"/>
      <c r="V410" s="348"/>
      <c r="W410" s="348"/>
      <c r="X410" s="347"/>
      <c r="Y410" s="347"/>
      <c r="Z410" s="343"/>
      <c r="AA410" s="340"/>
    </row>
    <row r="411" spans="1:27" ht="15" customHeight="1">
      <c r="A411" s="343"/>
      <c r="B411" s="352"/>
      <c r="C411" s="352"/>
      <c r="D411" s="351"/>
      <c r="E411" s="350">
        <v>4010</v>
      </c>
      <c r="F411" s="349" t="s">
        <v>107</v>
      </c>
      <c r="G411" s="349"/>
      <c r="H411" s="347">
        <v>48010.94</v>
      </c>
      <c r="I411" s="347"/>
      <c r="J411" s="348">
        <v>48010.94</v>
      </c>
      <c r="K411" s="348">
        <f>(J411/H411)*100</f>
        <v>100</v>
      </c>
      <c r="L411" s="348">
        <f>J411</f>
        <v>48010.94</v>
      </c>
      <c r="M411" s="348">
        <f>J411</f>
        <v>48010.94</v>
      </c>
      <c r="N411" s="348">
        <f>J411</f>
        <v>48010.94</v>
      </c>
      <c r="O411" s="348"/>
      <c r="P411" s="348"/>
      <c r="Q411" s="348"/>
      <c r="R411" s="348"/>
      <c r="S411" s="348"/>
      <c r="T411" s="348"/>
      <c r="U411" s="348"/>
      <c r="V411" s="348"/>
      <c r="W411" s="348"/>
      <c r="X411" s="347"/>
      <c r="Y411" s="347"/>
      <c r="Z411" s="343"/>
      <c r="AA411" s="340"/>
    </row>
    <row r="412" spans="1:27" ht="15" customHeight="1">
      <c r="A412" s="343"/>
      <c r="B412" s="352"/>
      <c r="C412" s="352"/>
      <c r="D412" s="351"/>
      <c r="E412" s="350">
        <v>4040</v>
      </c>
      <c r="F412" s="349" t="s">
        <v>109</v>
      </c>
      <c r="G412" s="349"/>
      <c r="H412" s="347">
        <v>4057.2</v>
      </c>
      <c r="I412" s="347"/>
      <c r="J412" s="348">
        <v>4057.2</v>
      </c>
      <c r="K412" s="348">
        <f>(J412/H412)*100</f>
        <v>100</v>
      </c>
      <c r="L412" s="348">
        <f>J412</f>
        <v>4057.2</v>
      </c>
      <c r="M412" s="348">
        <f>J412</f>
        <v>4057.2</v>
      </c>
      <c r="N412" s="348">
        <f>J412</f>
        <v>4057.2</v>
      </c>
      <c r="O412" s="348"/>
      <c r="P412" s="348"/>
      <c r="Q412" s="348"/>
      <c r="R412" s="348"/>
      <c r="S412" s="348"/>
      <c r="T412" s="348"/>
      <c r="U412" s="348"/>
      <c r="V412" s="348"/>
      <c r="W412" s="348"/>
      <c r="X412" s="347"/>
      <c r="Y412" s="347"/>
      <c r="Z412" s="343"/>
      <c r="AA412" s="340"/>
    </row>
    <row r="413" spans="1:27" ht="15" customHeight="1">
      <c r="A413" s="343"/>
      <c r="B413" s="352"/>
      <c r="C413" s="352"/>
      <c r="D413" s="351"/>
      <c r="E413" s="350">
        <v>4110</v>
      </c>
      <c r="F413" s="349" t="s">
        <v>102</v>
      </c>
      <c r="G413" s="349"/>
      <c r="H413" s="347">
        <v>8669.38</v>
      </c>
      <c r="I413" s="347"/>
      <c r="J413" s="348">
        <v>8669.38</v>
      </c>
      <c r="K413" s="348">
        <f>(J413/H413)*100</f>
        <v>100</v>
      </c>
      <c r="L413" s="348">
        <f>J413</f>
        <v>8669.38</v>
      </c>
      <c r="M413" s="348">
        <f>J413</f>
        <v>8669.38</v>
      </c>
      <c r="N413" s="348">
        <f>J413</f>
        <v>8669.38</v>
      </c>
      <c r="O413" s="348"/>
      <c r="P413" s="348"/>
      <c r="Q413" s="348"/>
      <c r="R413" s="348"/>
      <c r="S413" s="348"/>
      <c r="T413" s="348"/>
      <c r="U413" s="348"/>
      <c r="V413" s="348"/>
      <c r="W413" s="348"/>
      <c r="X413" s="347"/>
      <c r="Y413" s="347"/>
      <c r="Z413" s="343"/>
      <c r="AA413" s="340"/>
    </row>
    <row r="414" spans="1:27" ht="28.5" customHeight="1">
      <c r="A414" s="343"/>
      <c r="B414" s="352"/>
      <c r="C414" s="352"/>
      <c r="D414" s="351"/>
      <c r="E414" s="350">
        <v>4120</v>
      </c>
      <c r="F414" s="349" t="s">
        <v>451</v>
      </c>
      <c r="G414" s="349"/>
      <c r="H414" s="347">
        <v>805.7</v>
      </c>
      <c r="I414" s="347"/>
      <c r="J414" s="348">
        <v>805.7</v>
      </c>
      <c r="K414" s="348">
        <f>(J414/H414)*100</f>
        <v>100</v>
      </c>
      <c r="L414" s="348">
        <f>J414</f>
        <v>805.7</v>
      </c>
      <c r="M414" s="348">
        <f>J414</f>
        <v>805.7</v>
      </c>
      <c r="N414" s="348">
        <f>J414</f>
        <v>805.7</v>
      </c>
      <c r="O414" s="348"/>
      <c r="P414" s="348"/>
      <c r="Q414" s="348"/>
      <c r="R414" s="348"/>
      <c r="S414" s="348"/>
      <c r="T414" s="348"/>
      <c r="U414" s="348"/>
      <c r="V414" s="348"/>
      <c r="W414" s="348"/>
      <c r="X414" s="347"/>
      <c r="Y414" s="347"/>
      <c r="Z414" s="343"/>
      <c r="AA414" s="340"/>
    </row>
    <row r="415" spans="1:27" ht="15" customHeight="1">
      <c r="A415" s="343"/>
      <c r="B415" s="352"/>
      <c r="C415" s="352"/>
      <c r="D415" s="351"/>
      <c r="E415" s="350">
        <v>4170</v>
      </c>
      <c r="F415" s="349" t="s">
        <v>103</v>
      </c>
      <c r="G415" s="349"/>
      <c r="H415" s="347">
        <v>16957</v>
      </c>
      <c r="I415" s="347"/>
      <c r="J415" s="348">
        <v>16957</v>
      </c>
      <c r="K415" s="348">
        <f>(J415/H415)*100</f>
        <v>100</v>
      </c>
      <c r="L415" s="348">
        <f>J415</f>
        <v>16957</v>
      </c>
      <c r="M415" s="348">
        <f>J415</f>
        <v>16957</v>
      </c>
      <c r="N415" s="348">
        <f>J415</f>
        <v>16957</v>
      </c>
      <c r="O415" s="348"/>
      <c r="P415" s="348"/>
      <c r="Q415" s="348"/>
      <c r="R415" s="348"/>
      <c r="S415" s="348"/>
      <c r="T415" s="348"/>
      <c r="U415" s="348"/>
      <c r="V415" s="348"/>
      <c r="W415" s="348"/>
      <c r="X415" s="347"/>
      <c r="Y415" s="347"/>
      <c r="Z415" s="343"/>
      <c r="AA415" s="340"/>
    </row>
    <row r="416" spans="1:27" ht="15" customHeight="1">
      <c r="A416" s="343"/>
      <c r="B416" s="352"/>
      <c r="C416" s="352"/>
      <c r="D416" s="351"/>
      <c r="E416" s="350">
        <v>4210</v>
      </c>
      <c r="F416" s="349" t="s">
        <v>104</v>
      </c>
      <c r="G416" s="349"/>
      <c r="H416" s="347">
        <v>663.77</v>
      </c>
      <c r="I416" s="347"/>
      <c r="J416" s="348">
        <v>663.77</v>
      </c>
      <c r="K416" s="348">
        <f>(J416/H416)*100</f>
        <v>100</v>
      </c>
      <c r="L416" s="348">
        <f>J416</f>
        <v>663.77</v>
      </c>
      <c r="M416" s="348">
        <f>J416</f>
        <v>663.77</v>
      </c>
      <c r="N416" s="348"/>
      <c r="O416" s="348">
        <f>J416</f>
        <v>663.77</v>
      </c>
      <c r="P416" s="348"/>
      <c r="Q416" s="348"/>
      <c r="R416" s="348"/>
      <c r="S416" s="348"/>
      <c r="T416" s="348"/>
      <c r="U416" s="348"/>
      <c r="V416" s="348"/>
      <c r="W416" s="348"/>
      <c r="X416" s="347"/>
      <c r="Y416" s="347"/>
      <c r="Z416" s="343"/>
      <c r="AA416" s="340"/>
    </row>
    <row r="417" spans="1:27" ht="15" customHeight="1">
      <c r="A417" s="343"/>
      <c r="B417" s="352"/>
      <c r="C417" s="352"/>
      <c r="D417" s="351"/>
      <c r="E417" s="350">
        <v>4300</v>
      </c>
      <c r="F417" s="349" t="s">
        <v>105</v>
      </c>
      <c r="G417" s="349"/>
      <c r="H417" s="347">
        <v>3597.55</v>
      </c>
      <c r="I417" s="347"/>
      <c r="J417" s="348">
        <v>3597.55</v>
      </c>
      <c r="K417" s="348">
        <f>(J417/H417)*100</f>
        <v>100</v>
      </c>
      <c r="L417" s="348">
        <f>J417</f>
        <v>3597.55</v>
      </c>
      <c r="M417" s="348">
        <f>J417</f>
        <v>3597.55</v>
      </c>
      <c r="N417" s="348"/>
      <c r="O417" s="348">
        <f>J417</f>
        <v>3597.55</v>
      </c>
      <c r="P417" s="348"/>
      <c r="Q417" s="348"/>
      <c r="R417" s="348"/>
      <c r="S417" s="348"/>
      <c r="T417" s="348"/>
      <c r="U417" s="348"/>
      <c r="V417" s="348"/>
      <c r="W417" s="348"/>
      <c r="X417" s="347"/>
      <c r="Y417" s="347"/>
      <c r="Z417" s="343"/>
      <c r="AA417" s="340"/>
    </row>
    <row r="418" spans="1:27" ht="20.25" customHeight="1">
      <c r="A418" s="343"/>
      <c r="B418" s="363"/>
      <c r="C418" s="362"/>
      <c r="D418" s="351"/>
      <c r="E418" s="350">
        <v>4700</v>
      </c>
      <c r="F418" s="361" t="s">
        <v>529</v>
      </c>
      <c r="G418" s="360"/>
      <c r="H418" s="359">
        <v>116.96</v>
      </c>
      <c r="I418" s="358"/>
      <c r="J418" s="348">
        <v>116.96</v>
      </c>
      <c r="K418" s="348">
        <f>(J418/H418)*100</f>
        <v>100</v>
      </c>
      <c r="L418" s="348">
        <f>J418</f>
        <v>116.96</v>
      </c>
      <c r="M418" s="348">
        <f>J418</f>
        <v>116.96</v>
      </c>
      <c r="N418" s="348"/>
      <c r="O418" s="348">
        <f>J418</f>
        <v>116.96</v>
      </c>
      <c r="P418" s="348"/>
      <c r="Q418" s="348"/>
      <c r="R418" s="348"/>
      <c r="S418" s="348"/>
      <c r="T418" s="348"/>
      <c r="U418" s="348"/>
      <c r="V418" s="348"/>
      <c r="W418" s="348"/>
      <c r="X418" s="359"/>
      <c r="Y418" s="358"/>
      <c r="Z418" s="343"/>
      <c r="AA418" s="340"/>
    </row>
    <row r="419" spans="1:27" ht="42.75" customHeight="1">
      <c r="A419" s="343"/>
      <c r="B419" s="357"/>
      <c r="C419" s="357"/>
      <c r="D419" s="356">
        <v>85502</v>
      </c>
      <c r="E419" s="356"/>
      <c r="F419" s="355" t="s">
        <v>528</v>
      </c>
      <c r="G419" s="355"/>
      <c r="H419" s="365">
        <f>SUM(H420:H428)</f>
        <v>2186000</v>
      </c>
      <c r="I419" s="364"/>
      <c r="J419" s="354">
        <f>SUM(J420:J428)</f>
        <v>2185964.81</v>
      </c>
      <c r="K419" s="354">
        <f>(J419/H419)*100</f>
        <v>99.99839021043002</v>
      </c>
      <c r="L419" s="354">
        <f>SUM(L420:L428)</f>
        <v>2185964.81</v>
      </c>
      <c r="M419" s="354">
        <f>SUM(M420:M428)</f>
        <v>142031.53</v>
      </c>
      <c r="N419" s="354">
        <f>SUM(N420:N428)</f>
        <v>132594.32</v>
      </c>
      <c r="O419" s="354">
        <f>SUM(O420:O428)</f>
        <v>9437.21</v>
      </c>
      <c r="P419" s="354"/>
      <c r="Q419" s="354">
        <f>SUM(Q420:Q428)</f>
        <v>2043933.28</v>
      </c>
      <c r="R419" s="354"/>
      <c r="S419" s="354"/>
      <c r="T419" s="354"/>
      <c r="U419" s="354"/>
      <c r="V419" s="354"/>
      <c r="W419" s="354"/>
      <c r="X419" s="353"/>
      <c r="Y419" s="353"/>
      <c r="Z419" s="343"/>
      <c r="AA419" s="340"/>
    </row>
    <row r="420" spans="1:27" ht="18" customHeight="1">
      <c r="A420" s="343"/>
      <c r="B420" s="352"/>
      <c r="C420" s="352"/>
      <c r="D420" s="351"/>
      <c r="E420" s="350">
        <v>3020</v>
      </c>
      <c r="F420" s="349" t="s">
        <v>202</v>
      </c>
      <c r="G420" s="349"/>
      <c r="H420" s="347">
        <v>500</v>
      </c>
      <c r="I420" s="347"/>
      <c r="J420" s="348">
        <v>497.28</v>
      </c>
      <c r="K420" s="348">
        <f>(J420/H420)*100</f>
        <v>99.456</v>
      </c>
      <c r="L420" s="348">
        <f>J420</f>
        <v>497.28</v>
      </c>
      <c r="M420" s="348"/>
      <c r="N420" s="348"/>
      <c r="O420" s="348"/>
      <c r="P420" s="348"/>
      <c r="Q420" s="348">
        <f>J420</f>
        <v>497.28</v>
      </c>
      <c r="R420" s="348"/>
      <c r="S420" s="348"/>
      <c r="T420" s="348"/>
      <c r="U420" s="348"/>
      <c r="V420" s="348"/>
      <c r="W420" s="348"/>
      <c r="X420" s="347"/>
      <c r="Y420" s="347"/>
      <c r="Z420" s="343"/>
      <c r="AA420" s="340"/>
    </row>
    <row r="421" spans="1:27" ht="15" customHeight="1">
      <c r="A421" s="343"/>
      <c r="B421" s="352"/>
      <c r="C421" s="352"/>
      <c r="D421" s="351"/>
      <c r="E421" s="350">
        <v>3110</v>
      </c>
      <c r="F421" s="349" t="s">
        <v>108</v>
      </c>
      <c r="G421" s="349"/>
      <c r="H421" s="347">
        <v>2043436</v>
      </c>
      <c r="I421" s="347"/>
      <c r="J421" s="348">
        <v>2043436</v>
      </c>
      <c r="K421" s="348">
        <f>(J421/H421)*100</f>
        <v>100</v>
      </c>
      <c r="L421" s="348">
        <f>J421</f>
        <v>2043436</v>
      </c>
      <c r="M421" s="348"/>
      <c r="N421" s="348"/>
      <c r="O421" s="348"/>
      <c r="P421" s="348"/>
      <c r="Q421" s="348">
        <f>J421</f>
        <v>2043436</v>
      </c>
      <c r="R421" s="348"/>
      <c r="S421" s="348"/>
      <c r="T421" s="348"/>
      <c r="U421" s="348"/>
      <c r="V421" s="348"/>
      <c r="W421" s="348"/>
      <c r="X421" s="347"/>
      <c r="Y421" s="347"/>
      <c r="Z421" s="343"/>
      <c r="AA421" s="340"/>
    </row>
    <row r="422" spans="1:27" ht="15" customHeight="1">
      <c r="A422" s="343"/>
      <c r="B422" s="352"/>
      <c r="C422" s="352"/>
      <c r="D422" s="351"/>
      <c r="E422" s="350">
        <v>4010</v>
      </c>
      <c r="F422" s="349" t="s">
        <v>107</v>
      </c>
      <c r="G422" s="349"/>
      <c r="H422" s="347">
        <v>38644</v>
      </c>
      <c r="I422" s="347"/>
      <c r="J422" s="348">
        <v>38615.67</v>
      </c>
      <c r="K422" s="348">
        <f>(J422/H422)*100</f>
        <v>99.92668978366628</v>
      </c>
      <c r="L422" s="348">
        <f>J422</f>
        <v>38615.67</v>
      </c>
      <c r="M422" s="348">
        <f>J422</f>
        <v>38615.67</v>
      </c>
      <c r="N422" s="348">
        <f>J422</f>
        <v>38615.67</v>
      </c>
      <c r="O422" s="348"/>
      <c r="P422" s="348"/>
      <c r="Q422" s="348"/>
      <c r="R422" s="348"/>
      <c r="S422" s="348"/>
      <c r="T422" s="348"/>
      <c r="U422" s="348"/>
      <c r="V422" s="348"/>
      <c r="W422" s="348"/>
      <c r="X422" s="347"/>
      <c r="Y422" s="347"/>
      <c r="Z422" s="343"/>
      <c r="AA422" s="340"/>
    </row>
    <row r="423" spans="1:27" ht="15" customHeight="1">
      <c r="A423" s="343"/>
      <c r="B423" s="352"/>
      <c r="C423" s="352"/>
      <c r="D423" s="351"/>
      <c r="E423" s="350">
        <v>4040</v>
      </c>
      <c r="F423" s="349" t="s">
        <v>109</v>
      </c>
      <c r="G423" s="349"/>
      <c r="H423" s="347">
        <v>3461</v>
      </c>
      <c r="I423" s="347"/>
      <c r="J423" s="348">
        <v>3460.78</v>
      </c>
      <c r="K423" s="348">
        <f>(J423/H423)*100</f>
        <v>99.99364345564867</v>
      </c>
      <c r="L423" s="348">
        <f>J423</f>
        <v>3460.78</v>
      </c>
      <c r="M423" s="348">
        <f>J423</f>
        <v>3460.78</v>
      </c>
      <c r="N423" s="348">
        <f>J423</f>
        <v>3460.78</v>
      </c>
      <c r="O423" s="348"/>
      <c r="P423" s="348"/>
      <c r="Q423" s="348"/>
      <c r="R423" s="348"/>
      <c r="S423" s="348"/>
      <c r="T423" s="348"/>
      <c r="U423" s="348"/>
      <c r="V423" s="348"/>
      <c r="W423" s="348"/>
      <c r="X423" s="347"/>
      <c r="Y423" s="347"/>
      <c r="Z423" s="343"/>
      <c r="AA423" s="340"/>
    </row>
    <row r="424" spans="1:27" ht="15" customHeight="1">
      <c r="A424" s="343"/>
      <c r="B424" s="352"/>
      <c r="C424" s="352"/>
      <c r="D424" s="351"/>
      <c r="E424" s="350">
        <v>4110</v>
      </c>
      <c r="F424" s="349" t="s">
        <v>102</v>
      </c>
      <c r="G424" s="349"/>
      <c r="H424" s="347">
        <v>89525</v>
      </c>
      <c r="I424" s="347"/>
      <c r="J424" s="348">
        <v>89524.77</v>
      </c>
      <c r="K424" s="348">
        <f>(J424/H424)*100</f>
        <v>99.99974308852276</v>
      </c>
      <c r="L424" s="348">
        <f>J424</f>
        <v>89524.77</v>
      </c>
      <c r="M424" s="348">
        <f>J424</f>
        <v>89524.77</v>
      </c>
      <c r="N424" s="348">
        <f>J424</f>
        <v>89524.77</v>
      </c>
      <c r="O424" s="348"/>
      <c r="P424" s="348"/>
      <c r="Q424" s="348"/>
      <c r="R424" s="348"/>
      <c r="S424" s="348"/>
      <c r="T424" s="348"/>
      <c r="U424" s="348"/>
      <c r="V424" s="348"/>
      <c r="W424" s="348"/>
      <c r="X424" s="347"/>
      <c r="Y424" s="347"/>
      <c r="Z424" s="343"/>
      <c r="AA424" s="340"/>
    </row>
    <row r="425" spans="1:27" ht="30" customHeight="1">
      <c r="A425" s="343"/>
      <c r="B425" s="352"/>
      <c r="C425" s="352"/>
      <c r="D425" s="351"/>
      <c r="E425" s="350">
        <v>4120</v>
      </c>
      <c r="F425" s="349" t="s">
        <v>451</v>
      </c>
      <c r="G425" s="349"/>
      <c r="H425" s="347">
        <v>996</v>
      </c>
      <c r="I425" s="347"/>
      <c r="J425" s="348">
        <v>993.1</v>
      </c>
      <c r="K425" s="348">
        <f>(J425/H425)*100</f>
        <v>99.70883534136547</v>
      </c>
      <c r="L425" s="348">
        <f>J425</f>
        <v>993.1</v>
      </c>
      <c r="M425" s="348">
        <f>J425</f>
        <v>993.1</v>
      </c>
      <c r="N425" s="348">
        <f>J425</f>
        <v>993.1</v>
      </c>
      <c r="O425" s="348"/>
      <c r="P425" s="348"/>
      <c r="Q425" s="348"/>
      <c r="R425" s="348"/>
      <c r="S425" s="348"/>
      <c r="T425" s="348"/>
      <c r="U425" s="348"/>
      <c r="V425" s="348"/>
      <c r="W425" s="348"/>
      <c r="X425" s="347"/>
      <c r="Y425" s="347"/>
      <c r="Z425" s="343"/>
      <c r="AA425" s="340"/>
    </row>
    <row r="426" spans="1:27" ht="15" customHeight="1">
      <c r="A426" s="343"/>
      <c r="B426" s="352"/>
      <c r="C426" s="352"/>
      <c r="D426" s="351"/>
      <c r="E426" s="350">
        <v>4210</v>
      </c>
      <c r="F426" s="349" t="s">
        <v>104</v>
      </c>
      <c r="G426" s="349"/>
      <c r="H426" s="347">
        <v>1448</v>
      </c>
      <c r="I426" s="347"/>
      <c r="J426" s="348">
        <v>1448</v>
      </c>
      <c r="K426" s="348">
        <f>(J426/H426)*100</f>
        <v>100</v>
      </c>
      <c r="L426" s="348">
        <f>J426</f>
        <v>1448</v>
      </c>
      <c r="M426" s="348">
        <f>J426</f>
        <v>1448</v>
      </c>
      <c r="N426" s="348"/>
      <c r="O426" s="348">
        <f>J426</f>
        <v>1448</v>
      </c>
      <c r="P426" s="348"/>
      <c r="Q426" s="348"/>
      <c r="R426" s="348"/>
      <c r="S426" s="348"/>
      <c r="T426" s="348"/>
      <c r="U426" s="348"/>
      <c r="V426" s="348"/>
      <c r="W426" s="348"/>
      <c r="X426" s="347"/>
      <c r="Y426" s="347"/>
      <c r="Z426" s="343"/>
      <c r="AA426" s="340"/>
    </row>
    <row r="427" spans="1:27" ht="15" customHeight="1">
      <c r="A427" s="343"/>
      <c r="B427" s="352"/>
      <c r="C427" s="352"/>
      <c r="D427" s="351"/>
      <c r="E427" s="350">
        <v>4300</v>
      </c>
      <c r="F427" s="349" t="s">
        <v>105</v>
      </c>
      <c r="G427" s="349"/>
      <c r="H427" s="347">
        <v>6718</v>
      </c>
      <c r="I427" s="347"/>
      <c r="J427" s="348">
        <v>6718</v>
      </c>
      <c r="K427" s="348">
        <f>(J427/H427)*100</f>
        <v>100</v>
      </c>
      <c r="L427" s="348">
        <f>J427</f>
        <v>6718</v>
      </c>
      <c r="M427" s="348">
        <f>J427</f>
        <v>6718</v>
      </c>
      <c r="N427" s="348"/>
      <c r="O427" s="348">
        <f>J427</f>
        <v>6718</v>
      </c>
      <c r="P427" s="348"/>
      <c r="Q427" s="348"/>
      <c r="R427" s="348"/>
      <c r="S427" s="348"/>
      <c r="T427" s="348"/>
      <c r="U427" s="348"/>
      <c r="V427" s="348"/>
      <c r="W427" s="348"/>
      <c r="X427" s="347"/>
      <c r="Y427" s="347"/>
      <c r="Z427" s="343"/>
      <c r="AA427" s="340"/>
    </row>
    <row r="428" spans="1:27" ht="19.5" customHeight="1">
      <c r="A428" s="343"/>
      <c r="B428" s="352"/>
      <c r="C428" s="352"/>
      <c r="D428" s="351"/>
      <c r="E428" s="350">
        <v>4440</v>
      </c>
      <c r="F428" s="349" t="s">
        <v>111</v>
      </c>
      <c r="G428" s="349"/>
      <c r="H428" s="347">
        <v>1272</v>
      </c>
      <c r="I428" s="347"/>
      <c r="J428" s="348">
        <v>1271.21</v>
      </c>
      <c r="K428" s="348">
        <f>(J428/H428)*100</f>
        <v>99.937893081761</v>
      </c>
      <c r="L428" s="348">
        <f>J428</f>
        <v>1271.21</v>
      </c>
      <c r="M428" s="348">
        <f>J428</f>
        <v>1271.21</v>
      </c>
      <c r="N428" s="348"/>
      <c r="O428" s="348">
        <f>J428</f>
        <v>1271.21</v>
      </c>
      <c r="P428" s="348"/>
      <c r="Q428" s="348"/>
      <c r="R428" s="348"/>
      <c r="S428" s="348"/>
      <c r="T428" s="348"/>
      <c r="U428" s="348"/>
      <c r="V428" s="348"/>
      <c r="W428" s="348"/>
      <c r="X428" s="347"/>
      <c r="Y428" s="347"/>
      <c r="Z428" s="343"/>
      <c r="AA428" s="340"/>
    </row>
    <row r="429" spans="1:27" ht="15" customHeight="1">
      <c r="A429" s="343"/>
      <c r="B429" s="357"/>
      <c r="C429" s="357"/>
      <c r="D429" s="356">
        <v>85503</v>
      </c>
      <c r="E429" s="356"/>
      <c r="F429" s="355" t="s">
        <v>247</v>
      </c>
      <c r="G429" s="355"/>
      <c r="H429" s="365">
        <f>H430</f>
        <v>319</v>
      </c>
      <c r="I429" s="364"/>
      <c r="J429" s="354">
        <f>J430</f>
        <v>290.41</v>
      </c>
      <c r="K429" s="354">
        <f>(J429/H429)*100</f>
        <v>91.03761755485894</v>
      </c>
      <c r="L429" s="354">
        <f>L430</f>
        <v>290.41</v>
      </c>
      <c r="M429" s="354">
        <f>M430</f>
        <v>290.41</v>
      </c>
      <c r="N429" s="354"/>
      <c r="O429" s="354">
        <f>O430</f>
        <v>290.41</v>
      </c>
      <c r="P429" s="354"/>
      <c r="Q429" s="354"/>
      <c r="R429" s="354"/>
      <c r="S429" s="354"/>
      <c r="T429" s="354"/>
      <c r="U429" s="354"/>
      <c r="V429" s="354"/>
      <c r="W429" s="354"/>
      <c r="X429" s="353"/>
      <c r="Y429" s="353"/>
      <c r="Z429" s="343"/>
      <c r="AA429" s="340"/>
    </row>
    <row r="430" spans="1:27" ht="15" customHeight="1">
      <c r="A430" s="343"/>
      <c r="B430" s="352"/>
      <c r="C430" s="352"/>
      <c r="D430" s="350"/>
      <c r="E430" s="350">
        <v>4210</v>
      </c>
      <c r="F430" s="349" t="s">
        <v>104</v>
      </c>
      <c r="G430" s="349"/>
      <c r="H430" s="347">
        <v>319</v>
      </c>
      <c r="I430" s="347"/>
      <c r="J430" s="348">
        <v>290.41</v>
      </c>
      <c r="K430" s="348">
        <f>(J430/H430)*100</f>
        <v>91.03761755485894</v>
      </c>
      <c r="L430" s="348">
        <f>J430</f>
        <v>290.41</v>
      </c>
      <c r="M430" s="348">
        <f>J430</f>
        <v>290.41</v>
      </c>
      <c r="N430" s="354"/>
      <c r="O430" s="348">
        <f>J430</f>
        <v>290.41</v>
      </c>
      <c r="P430" s="348"/>
      <c r="Q430" s="348"/>
      <c r="R430" s="348"/>
      <c r="S430" s="348"/>
      <c r="T430" s="348"/>
      <c r="U430" s="348"/>
      <c r="V430" s="348"/>
      <c r="W430" s="348"/>
      <c r="X430" s="347"/>
      <c r="Y430" s="347"/>
      <c r="Z430" s="343"/>
      <c r="AA430" s="340"/>
    </row>
    <row r="431" spans="1:27" ht="15" customHeight="1">
      <c r="A431" s="343"/>
      <c r="B431" s="363"/>
      <c r="C431" s="362"/>
      <c r="D431" s="350">
        <v>85504</v>
      </c>
      <c r="E431" s="350"/>
      <c r="F431" s="361" t="s">
        <v>326</v>
      </c>
      <c r="G431" s="360"/>
      <c r="H431" s="359">
        <f>SUM(H432:I437)</f>
        <v>270940</v>
      </c>
      <c r="I431" s="358"/>
      <c r="J431" s="348">
        <f>SUM(J432:J437)</f>
        <v>271441.52999999997</v>
      </c>
      <c r="K431" s="348">
        <f>(J431/H431)*100</f>
        <v>100.18510740385325</v>
      </c>
      <c r="L431" s="348">
        <f>SUM(L432:L437)</f>
        <v>271441.52999999997</v>
      </c>
      <c r="M431" s="348">
        <f>SUM(M432:M437)</f>
        <v>9241.53</v>
      </c>
      <c r="N431" s="348">
        <f>SUM(N432:N437)</f>
        <v>7934.75</v>
      </c>
      <c r="O431" s="348">
        <f>SUM(O432:O437)</f>
        <v>1306.78</v>
      </c>
      <c r="P431" s="348"/>
      <c r="Q431" s="348">
        <f>SUM(Q432:Q437)</f>
        <v>262200</v>
      </c>
      <c r="R431" s="348"/>
      <c r="S431" s="348"/>
      <c r="T431" s="348"/>
      <c r="U431" s="348"/>
      <c r="V431" s="348"/>
      <c r="W431" s="348"/>
      <c r="X431" s="359"/>
      <c r="Y431" s="358"/>
      <c r="Z431" s="343"/>
      <c r="AA431" s="340"/>
    </row>
    <row r="432" spans="1:27" ht="15" customHeight="1">
      <c r="A432" s="343"/>
      <c r="B432" s="363"/>
      <c r="C432" s="362"/>
      <c r="D432" s="350"/>
      <c r="E432" s="350">
        <v>3110</v>
      </c>
      <c r="F432" s="361" t="s">
        <v>108</v>
      </c>
      <c r="G432" s="360"/>
      <c r="H432" s="359">
        <v>262200</v>
      </c>
      <c r="I432" s="358"/>
      <c r="J432" s="348">
        <v>262200</v>
      </c>
      <c r="K432" s="348">
        <f>(J432/H432)*100</f>
        <v>100</v>
      </c>
      <c r="L432" s="348">
        <f>J432</f>
        <v>262200</v>
      </c>
      <c r="M432" s="348">
        <v>0</v>
      </c>
      <c r="N432" s="354">
        <v>0</v>
      </c>
      <c r="O432" s="348">
        <v>0</v>
      </c>
      <c r="P432" s="348"/>
      <c r="Q432" s="348">
        <f>L432</f>
        <v>262200</v>
      </c>
      <c r="R432" s="348"/>
      <c r="S432" s="348"/>
      <c r="T432" s="348"/>
      <c r="U432" s="348"/>
      <c r="V432" s="348"/>
      <c r="W432" s="348"/>
      <c r="X432" s="359"/>
      <c r="Y432" s="358"/>
      <c r="Z432" s="343"/>
      <c r="AA432" s="340"/>
    </row>
    <row r="433" spans="1:27" ht="15" customHeight="1">
      <c r="A433" s="343"/>
      <c r="B433" s="363"/>
      <c r="C433" s="362"/>
      <c r="D433" s="350"/>
      <c r="E433" s="350">
        <v>4110</v>
      </c>
      <c r="F433" s="361" t="s">
        <v>102</v>
      </c>
      <c r="G433" s="360"/>
      <c r="H433" s="359">
        <v>469.92</v>
      </c>
      <c r="I433" s="358"/>
      <c r="J433" s="348">
        <v>469.92</v>
      </c>
      <c r="K433" s="348">
        <f>(J433/H433)*100</f>
        <v>100</v>
      </c>
      <c r="L433" s="348">
        <f>J433</f>
        <v>469.92</v>
      </c>
      <c r="M433" s="348">
        <f>J433</f>
        <v>469.92</v>
      </c>
      <c r="N433" s="354">
        <f>L433</f>
        <v>469.92</v>
      </c>
      <c r="O433" s="348">
        <v>0</v>
      </c>
      <c r="P433" s="348"/>
      <c r="Q433" s="348"/>
      <c r="R433" s="348"/>
      <c r="S433" s="348"/>
      <c r="T433" s="348"/>
      <c r="U433" s="348"/>
      <c r="V433" s="348"/>
      <c r="W433" s="348"/>
      <c r="X433" s="359"/>
      <c r="Y433" s="358"/>
      <c r="Z433" s="343"/>
      <c r="AA433" s="340"/>
    </row>
    <row r="434" spans="1:27" ht="29.25" customHeight="1">
      <c r="A434" s="343"/>
      <c r="B434" s="389"/>
      <c r="C434" s="388"/>
      <c r="D434" s="350"/>
      <c r="E434" s="350">
        <v>4120</v>
      </c>
      <c r="F434" s="361" t="s">
        <v>451</v>
      </c>
      <c r="G434" s="360"/>
      <c r="H434" s="359">
        <v>31.61</v>
      </c>
      <c r="I434" s="358"/>
      <c r="J434" s="348">
        <v>31.61</v>
      </c>
      <c r="K434" s="348">
        <f>(J434/H434)*100</f>
        <v>100</v>
      </c>
      <c r="L434" s="348">
        <f>J434</f>
        <v>31.61</v>
      </c>
      <c r="M434" s="348">
        <f>J434</f>
        <v>31.61</v>
      </c>
      <c r="N434" s="354">
        <f>L434</f>
        <v>31.61</v>
      </c>
      <c r="O434" s="348">
        <v>0</v>
      </c>
      <c r="P434" s="348"/>
      <c r="Q434" s="348"/>
      <c r="R434" s="348"/>
      <c r="S434" s="348"/>
      <c r="T434" s="348"/>
      <c r="U434" s="348"/>
      <c r="V434" s="348"/>
      <c r="W434" s="348"/>
      <c r="X434" s="359"/>
      <c r="Y434" s="358"/>
      <c r="Z434" s="343"/>
      <c r="AA434" s="340"/>
    </row>
    <row r="435" spans="1:27" ht="15" customHeight="1">
      <c r="A435" s="343"/>
      <c r="B435" s="363"/>
      <c r="C435" s="362"/>
      <c r="D435" s="350"/>
      <c r="E435" s="350">
        <v>4170</v>
      </c>
      <c r="F435" s="361" t="s">
        <v>103</v>
      </c>
      <c r="G435" s="360"/>
      <c r="H435" s="359">
        <v>6931.69</v>
      </c>
      <c r="I435" s="358"/>
      <c r="J435" s="348">
        <v>7433.22</v>
      </c>
      <c r="K435" s="348">
        <f>(J435/H435)*100</f>
        <v>107.23532067937258</v>
      </c>
      <c r="L435" s="348">
        <f>J435</f>
        <v>7433.22</v>
      </c>
      <c r="M435" s="348">
        <f>J435</f>
        <v>7433.22</v>
      </c>
      <c r="N435" s="354">
        <f>L435</f>
        <v>7433.22</v>
      </c>
      <c r="O435" s="348">
        <v>0</v>
      </c>
      <c r="P435" s="348"/>
      <c r="Q435" s="348"/>
      <c r="R435" s="348"/>
      <c r="S435" s="348"/>
      <c r="T435" s="348"/>
      <c r="U435" s="348"/>
      <c r="V435" s="348"/>
      <c r="W435" s="348"/>
      <c r="X435" s="359"/>
      <c r="Y435" s="358"/>
      <c r="Z435" s="343"/>
      <c r="AA435" s="340"/>
    </row>
    <row r="436" spans="1:27" ht="15" customHeight="1">
      <c r="A436" s="343"/>
      <c r="B436" s="389"/>
      <c r="C436" s="388"/>
      <c r="D436" s="350"/>
      <c r="E436" s="350">
        <v>4210</v>
      </c>
      <c r="F436" s="361" t="s">
        <v>104</v>
      </c>
      <c r="G436" s="360"/>
      <c r="H436" s="359">
        <v>470.84</v>
      </c>
      <c r="I436" s="358"/>
      <c r="J436" s="348">
        <v>470.84</v>
      </c>
      <c r="K436" s="348">
        <f>(J436/H436)*100</f>
        <v>100</v>
      </c>
      <c r="L436" s="348">
        <f>J436</f>
        <v>470.84</v>
      </c>
      <c r="M436" s="348">
        <f>J436</f>
        <v>470.84</v>
      </c>
      <c r="N436" s="348"/>
      <c r="O436" s="348">
        <f>M436</f>
        <v>470.84</v>
      </c>
      <c r="P436" s="348"/>
      <c r="Q436" s="348"/>
      <c r="R436" s="348"/>
      <c r="S436" s="348"/>
      <c r="T436" s="348"/>
      <c r="U436" s="348"/>
      <c r="V436" s="348"/>
      <c r="W436" s="348"/>
      <c r="X436" s="359"/>
      <c r="Y436" s="358"/>
      <c r="Z436" s="343"/>
      <c r="AA436" s="340"/>
    </row>
    <row r="437" spans="1:27" ht="15" customHeight="1">
      <c r="A437" s="343"/>
      <c r="B437" s="363"/>
      <c r="C437" s="362"/>
      <c r="D437" s="350"/>
      <c r="E437" s="350">
        <v>4300</v>
      </c>
      <c r="F437" s="361" t="s">
        <v>105</v>
      </c>
      <c r="G437" s="360"/>
      <c r="H437" s="359">
        <v>835.94</v>
      </c>
      <c r="I437" s="358"/>
      <c r="J437" s="348">
        <v>835.94</v>
      </c>
      <c r="K437" s="348">
        <f>(J437/H437)*100</f>
        <v>100</v>
      </c>
      <c r="L437" s="348">
        <f>J437</f>
        <v>835.94</v>
      </c>
      <c r="M437" s="348">
        <f>J437</f>
        <v>835.94</v>
      </c>
      <c r="N437" s="348"/>
      <c r="O437" s="348">
        <f>M437</f>
        <v>835.94</v>
      </c>
      <c r="P437" s="348"/>
      <c r="Q437" s="348"/>
      <c r="R437" s="348"/>
      <c r="S437" s="348"/>
      <c r="T437" s="348"/>
      <c r="U437" s="348"/>
      <c r="V437" s="348"/>
      <c r="W437" s="348"/>
      <c r="X437" s="359"/>
      <c r="Y437" s="358"/>
      <c r="Z437" s="343"/>
      <c r="AA437" s="340"/>
    </row>
    <row r="438" spans="1:27" ht="18" customHeight="1">
      <c r="A438" s="343"/>
      <c r="B438" s="357"/>
      <c r="C438" s="357"/>
      <c r="D438" s="356">
        <v>85508</v>
      </c>
      <c r="E438" s="356"/>
      <c r="F438" s="355" t="s">
        <v>527</v>
      </c>
      <c r="G438" s="355"/>
      <c r="H438" s="365">
        <f>H439</f>
        <v>150665</v>
      </c>
      <c r="I438" s="364"/>
      <c r="J438" s="354">
        <f>J439</f>
        <v>150585.55</v>
      </c>
      <c r="K438" s="354">
        <f>(J438/H438)*100</f>
        <v>99.94726711578667</v>
      </c>
      <c r="L438" s="354">
        <f>L439</f>
        <v>150585.55</v>
      </c>
      <c r="M438" s="354">
        <f>M439</f>
        <v>150585.55</v>
      </c>
      <c r="N438" s="354"/>
      <c r="O438" s="354">
        <f>O439</f>
        <v>150585.55</v>
      </c>
      <c r="P438" s="354"/>
      <c r="Q438" s="354"/>
      <c r="R438" s="354"/>
      <c r="S438" s="354"/>
      <c r="T438" s="354"/>
      <c r="U438" s="354"/>
      <c r="V438" s="354"/>
      <c r="W438" s="354"/>
      <c r="X438" s="353"/>
      <c r="Y438" s="353"/>
      <c r="Z438" s="343"/>
      <c r="AA438" s="340"/>
    </row>
    <row r="439" spans="1:27" ht="30" customHeight="1">
      <c r="A439" s="343"/>
      <c r="B439" s="352"/>
      <c r="C439" s="352"/>
      <c r="D439" s="351"/>
      <c r="E439" s="350">
        <v>4330</v>
      </c>
      <c r="F439" s="349" t="s">
        <v>526</v>
      </c>
      <c r="G439" s="349"/>
      <c r="H439" s="347">
        <v>150665</v>
      </c>
      <c r="I439" s="347"/>
      <c r="J439" s="348">
        <v>150585.55</v>
      </c>
      <c r="K439" s="348">
        <f>(J439/H439)*100</f>
        <v>99.94726711578667</v>
      </c>
      <c r="L439" s="348">
        <f>J439</f>
        <v>150585.55</v>
      </c>
      <c r="M439" s="348">
        <f>J439</f>
        <v>150585.55</v>
      </c>
      <c r="N439" s="348"/>
      <c r="O439" s="348">
        <f>J439</f>
        <v>150585.55</v>
      </c>
      <c r="P439" s="348"/>
      <c r="Q439" s="348"/>
      <c r="R439" s="348"/>
      <c r="S439" s="348"/>
      <c r="T439" s="348"/>
      <c r="U439" s="348"/>
      <c r="V439" s="348"/>
      <c r="W439" s="348"/>
      <c r="X439" s="347"/>
      <c r="Y439" s="347"/>
      <c r="Z439" s="343"/>
      <c r="AA439" s="340"/>
    </row>
    <row r="440" spans="1:27" s="370" customFormat="1" ht="79.5" customHeight="1">
      <c r="A440" s="372"/>
      <c r="B440" s="377"/>
      <c r="C440" s="376"/>
      <c r="D440" s="387">
        <v>85513</v>
      </c>
      <c r="E440" s="380"/>
      <c r="F440" s="379" t="s">
        <v>467</v>
      </c>
      <c r="G440" s="378"/>
      <c r="H440" s="374">
        <f>H441</f>
        <v>26680</v>
      </c>
      <c r="I440" s="373"/>
      <c r="J440" s="375">
        <f>J441</f>
        <v>26679.6</v>
      </c>
      <c r="K440" s="354">
        <f>(J440/H440)*100</f>
        <v>99.99850074962518</v>
      </c>
      <c r="L440" s="375">
        <f>L441</f>
        <v>26679.6</v>
      </c>
      <c r="M440" s="375">
        <f>M441</f>
        <v>26679.6</v>
      </c>
      <c r="N440" s="375"/>
      <c r="O440" s="375">
        <f>O441</f>
        <v>26679.6</v>
      </c>
      <c r="P440" s="375"/>
      <c r="Q440" s="375"/>
      <c r="R440" s="375"/>
      <c r="S440" s="375"/>
      <c r="T440" s="375"/>
      <c r="U440" s="375"/>
      <c r="V440" s="375"/>
      <c r="W440" s="375"/>
      <c r="X440" s="374"/>
      <c r="Y440" s="373"/>
      <c r="Z440" s="372"/>
      <c r="AA440" s="371"/>
    </row>
    <row r="441" spans="1:27" ht="26.25" customHeight="1">
      <c r="A441" s="343"/>
      <c r="B441" s="363"/>
      <c r="C441" s="362"/>
      <c r="D441" s="351"/>
      <c r="E441" s="350">
        <v>4130</v>
      </c>
      <c r="F441" s="361" t="s">
        <v>112</v>
      </c>
      <c r="G441" s="360"/>
      <c r="H441" s="359">
        <v>26680</v>
      </c>
      <c r="I441" s="358"/>
      <c r="J441" s="348">
        <v>26679.6</v>
      </c>
      <c r="K441" s="348">
        <f>(J441/H441)*100</f>
        <v>99.99850074962518</v>
      </c>
      <c r="L441" s="348">
        <f>J441</f>
        <v>26679.6</v>
      </c>
      <c r="M441" s="348">
        <f>J441</f>
        <v>26679.6</v>
      </c>
      <c r="N441" s="348"/>
      <c r="O441" s="348">
        <f>J441</f>
        <v>26679.6</v>
      </c>
      <c r="P441" s="348"/>
      <c r="Q441" s="348"/>
      <c r="R441" s="348"/>
      <c r="S441" s="348"/>
      <c r="T441" s="348"/>
      <c r="U441" s="348"/>
      <c r="V441" s="348"/>
      <c r="W441" s="348"/>
      <c r="X441" s="359"/>
      <c r="Y441" s="358"/>
      <c r="Z441" s="343"/>
      <c r="AA441" s="340"/>
    </row>
    <row r="442" spans="1:27" ht="20.25" customHeight="1">
      <c r="A442" s="343"/>
      <c r="B442" s="366">
        <v>900</v>
      </c>
      <c r="C442" s="366"/>
      <c r="D442" s="356"/>
      <c r="E442" s="356"/>
      <c r="F442" s="355" t="s">
        <v>73</v>
      </c>
      <c r="G442" s="355"/>
      <c r="H442" s="365">
        <f>H443+H449+H452+H465+H456+H461</f>
        <v>1065748.8900000001</v>
      </c>
      <c r="I442" s="364"/>
      <c r="J442" s="354">
        <f>J443+J449+J452+J465+J456+J461</f>
        <v>1021186.1600000001</v>
      </c>
      <c r="K442" s="354">
        <f>(J442/H442)*100</f>
        <v>95.81864636049492</v>
      </c>
      <c r="L442" s="354">
        <f>L443+L452+L465+L456+L461+L449</f>
        <v>978362.3600000001</v>
      </c>
      <c r="M442" s="354">
        <f>M443+M449+M452+M465+M456+M461</f>
        <v>978362.3600000001</v>
      </c>
      <c r="N442" s="354"/>
      <c r="O442" s="354">
        <f>O443+O449+O452+O465+O456+O461</f>
        <v>978362.3600000001</v>
      </c>
      <c r="P442" s="354"/>
      <c r="Q442" s="354"/>
      <c r="R442" s="354"/>
      <c r="S442" s="354"/>
      <c r="T442" s="354"/>
      <c r="U442" s="354">
        <f>U443+U449+U452+U465+U456+U461</f>
        <v>42823.8</v>
      </c>
      <c r="V442" s="354">
        <f>V443+V449+V452+V465+V456+V461</f>
        <v>42823.8</v>
      </c>
      <c r="W442" s="354"/>
      <c r="X442" s="353"/>
      <c r="Y442" s="353"/>
      <c r="Z442" s="343"/>
      <c r="AA442" s="340"/>
    </row>
    <row r="443" spans="1:27" ht="15" customHeight="1">
      <c r="A443" s="343"/>
      <c r="B443" s="366"/>
      <c r="C443" s="366"/>
      <c r="D443" s="356">
        <v>90001</v>
      </c>
      <c r="E443" s="356"/>
      <c r="F443" s="355" t="s">
        <v>74</v>
      </c>
      <c r="G443" s="355"/>
      <c r="H443" s="365">
        <f>SUM(H444:H448)</f>
        <v>238270</v>
      </c>
      <c r="I443" s="364"/>
      <c r="J443" s="354">
        <f>SUM(J444:J448)</f>
        <v>226407.21000000002</v>
      </c>
      <c r="K443" s="354">
        <f>(J443/H443)*100</f>
        <v>95.02128257858733</v>
      </c>
      <c r="L443" s="354">
        <f>SUM(L444:L448)</f>
        <v>226407.21000000002</v>
      </c>
      <c r="M443" s="354">
        <f>SUM(M444:M448)</f>
        <v>226407.21000000002</v>
      </c>
      <c r="N443" s="354"/>
      <c r="O443" s="354">
        <f>SUM(O444:O448)</f>
        <v>226407.21000000002</v>
      </c>
      <c r="P443" s="354"/>
      <c r="Q443" s="354"/>
      <c r="R443" s="354"/>
      <c r="S443" s="354"/>
      <c r="T443" s="354"/>
      <c r="U443" s="354"/>
      <c r="V443" s="354"/>
      <c r="W443" s="354"/>
      <c r="X443" s="353"/>
      <c r="Y443" s="353"/>
      <c r="Z443" s="343"/>
      <c r="AA443" s="340"/>
    </row>
    <row r="444" spans="1:27" ht="15" customHeight="1">
      <c r="A444" s="343"/>
      <c r="B444" s="367"/>
      <c r="C444" s="367"/>
      <c r="D444" s="350"/>
      <c r="E444" s="350">
        <v>4210</v>
      </c>
      <c r="F444" s="349" t="s">
        <v>104</v>
      </c>
      <c r="G444" s="349"/>
      <c r="H444" s="347">
        <v>60336</v>
      </c>
      <c r="I444" s="347"/>
      <c r="J444" s="348">
        <v>56570.79</v>
      </c>
      <c r="K444" s="348">
        <f>(J444/H444)*100</f>
        <v>93.75959626093875</v>
      </c>
      <c r="L444" s="348">
        <f>J444</f>
        <v>56570.79</v>
      </c>
      <c r="M444" s="348">
        <f>J444</f>
        <v>56570.79</v>
      </c>
      <c r="N444" s="348"/>
      <c r="O444" s="348">
        <f>J444</f>
        <v>56570.79</v>
      </c>
      <c r="P444" s="348"/>
      <c r="Q444" s="348"/>
      <c r="R444" s="348"/>
      <c r="S444" s="348"/>
      <c r="T444" s="348"/>
      <c r="U444" s="348"/>
      <c r="V444" s="348"/>
      <c r="W444" s="348"/>
      <c r="X444" s="347"/>
      <c r="Y444" s="347"/>
      <c r="Z444" s="343"/>
      <c r="AA444" s="340"/>
    </row>
    <row r="445" spans="1:27" ht="15" customHeight="1">
      <c r="A445" s="343"/>
      <c r="B445" s="367"/>
      <c r="C445" s="367"/>
      <c r="D445" s="350"/>
      <c r="E445" s="350">
        <v>4260</v>
      </c>
      <c r="F445" s="349" t="s">
        <v>520</v>
      </c>
      <c r="G445" s="349"/>
      <c r="H445" s="347">
        <v>121420</v>
      </c>
      <c r="I445" s="347"/>
      <c r="J445" s="348">
        <v>113840.42</v>
      </c>
      <c r="K445" s="348">
        <f>(J445/H445)*100</f>
        <v>93.75755229780926</v>
      </c>
      <c r="L445" s="348">
        <f>J445</f>
        <v>113840.42</v>
      </c>
      <c r="M445" s="348">
        <f>J445</f>
        <v>113840.42</v>
      </c>
      <c r="N445" s="348"/>
      <c r="O445" s="348">
        <f>J445</f>
        <v>113840.42</v>
      </c>
      <c r="P445" s="348"/>
      <c r="Q445" s="348"/>
      <c r="R445" s="348"/>
      <c r="S445" s="348"/>
      <c r="T445" s="348"/>
      <c r="U445" s="348"/>
      <c r="V445" s="348"/>
      <c r="W445" s="348"/>
      <c r="X445" s="347"/>
      <c r="Y445" s="347"/>
      <c r="Z445" s="343"/>
      <c r="AA445" s="340"/>
    </row>
    <row r="446" spans="1:27" ht="15" customHeight="1">
      <c r="A446" s="343"/>
      <c r="B446" s="367"/>
      <c r="C446" s="367"/>
      <c r="D446" s="350"/>
      <c r="E446" s="350">
        <v>4270</v>
      </c>
      <c r="F446" s="349" t="s">
        <v>311</v>
      </c>
      <c r="G446" s="349"/>
      <c r="H446" s="347">
        <v>21695</v>
      </c>
      <c r="I446" s="347"/>
      <c r="J446" s="348">
        <v>21504.69</v>
      </c>
      <c r="K446" s="348">
        <f>(J446/H446)*100</f>
        <v>99.12279327033879</v>
      </c>
      <c r="L446" s="348">
        <f>J446</f>
        <v>21504.69</v>
      </c>
      <c r="M446" s="348">
        <f>J446</f>
        <v>21504.69</v>
      </c>
      <c r="N446" s="348"/>
      <c r="O446" s="348">
        <f>J446</f>
        <v>21504.69</v>
      </c>
      <c r="P446" s="348"/>
      <c r="Q446" s="348"/>
      <c r="R446" s="348"/>
      <c r="S446" s="348"/>
      <c r="T446" s="348"/>
      <c r="U446" s="348"/>
      <c r="V446" s="348"/>
      <c r="W446" s="348"/>
      <c r="X446" s="347"/>
      <c r="Y446" s="347"/>
      <c r="Z446" s="343"/>
      <c r="AA446" s="340"/>
    </row>
    <row r="447" spans="1:27" ht="15" customHeight="1">
      <c r="A447" s="343"/>
      <c r="B447" s="367"/>
      <c r="C447" s="367"/>
      <c r="D447" s="350"/>
      <c r="E447" s="350">
        <v>4300</v>
      </c>
      <c r="F447" s="349" t="s">
        <v>105</v>
      </c>
      <c r="G447" s="349"/>
      <c r="H447" s="347">
        <v>22648</v>
      </c>
      <c r="I447" s="347"/>
      <c r="J447" s="348">
        <v>22635.86</v>
      </c>
      <c r="K447" s="348">
        <f>(J447/H447)*100</f>
        <v>99.94639703285058</v>
      </c>
      <c r="L447" s="348">
        <f>J447</f>
        <v>22635.86</v>
      </c>
      <c r="M447" s="348">
        <f>J447</f>
        <v>22635.86</v>
      </c>
      <c r="N447" s="348"/>
      <c r="O447" s="348">
        <f>J447</f>
        <v>22635.86</v>
      </c>
      <c r="P447" s="348"/>
      <c r="Q447" s="348"/>
      <c r="R447" s="348"/>
      <c r="S447" s="348"/>
      <c r="T447" s="348"/>
      <c r="U447" s="348"/>
      <c r="V447" s="348"/>
      <c r="W447" s="348"/>
      <c r="X447" s="347"/>
      <c r="Y447" s="347"/>
      <c r="Z447" s="343"/>
      <c r="AA447" s="340"/>
    </row>
    <row r="448" spans="1:27" ht="15" customHeight="1">
      <c r="A448" s="343"/>
      <c r="B448" s="367"/>
      <c r="C448" s="367"/>
      <c r="D448" s="350"/>
      <c r="E448" s="350">
        <v>4430</v>
      </c>
      <c r="F448" s="349" t="s">
        <v>106</v>
      </c>
      <c r="G448" s="349"/>
      <c r="H448" s="347">
        <v>12171</v>
      </c>
      <c r="I448" s="347"/>
      <c r="J448" s="348">
        <v>11855.45</v>
      </c>
      <c r="K448" s="348">
        <f>(J448/H448)*100</f>
        <v>97.40736176156439</v>
      </c>
      <c r="L448" s="348">
        <f>J448</f>
        <v>11855.45</v>
      </c>
      <c r="M448" s="348">
        <f>J448</f>
        <v>11855.45</v>
      </c>
      <c r="N448" s="348"/>
      <c r="O448" s="348">
        <f>J448</f>
        <v>11855.45</v>
      </c>
      <c r="P448" s="348"/>
      <c r="Q448" s="348"/>
      <c r="R448" s="348"/>
      <c r="S448" s="348"/>
      <c r="T448" s="348"/>
      <c r="U448" s="348"/>
      <c r="V448" s="348"/>
      <c r="W448" s="348"/>
      <c r="X448" s="347"/>
      <c r="Y448" s="347"/>
      <c r="Z448" s="343"/>
      <c r="AA448" s="340"/>
    </row>
    <row r="449" spans="1:27" ht="15" customHeight="1">
      <c r="A449" s="343"/>
      <c r="B449" s="366"/>
      <c r="C449" s="366"/>
      <c r="D449" s="356">
        <v>90002</v>
      </c>
      <c r="E449" s="356"/>
      <c r="F449" s="355" t="s">
        <v>75</v>
      </c>
      <c r="G449" s="355"/>
      <c r="H449" s="365">
        <f>SUM(H450:H451)</f>
        <v>7826</v>
      </c>
      <c r="I449" s="364"/>
      <c r="J449" s="354">
        <f>SUM(J450:J451)</f>
        <v>7826</v>
      </c>
      <c r="K449" s="354">
        <f>(J449/H449)*100</f>
        <v>100</v>
      </c>
      <c r="L449" s="354">
        <f>SUM(L450:L451)</f>
        <v>7826</v>
      </c>
      <c r="M449" s="354">
        <f>SUM(M450:M451)</f>
        <v>7826</v>
      </c>
      <c r="N449" s="354"/>
      <c r="O449" s="354">
        <f>SUM(O450:O451)</f>
        <v>7826</v>
      </c>
      <c r="P449" s="354"/>
      <c r="Q449" s="354"/>
      <c r="R449" s="354"/>
      <c r="S449" s="354"/>
      <c r="T449" s="354"/>
      <c r="U449" s="354"/>
      <c r="V449" s="354"/>
      <c r="W449" s="354"/>
      <c r="X449" s="353"/>
      <c r="Y449" s="353"/>
      <c r="Z449" s="343"/>
      <c r="AA449" s="340"/>
    </row>
    <row r="450" spans="1:27" ht="15" customHeight="1">
      <c r="A450" s="343"/>
      <c r="B450" s="367"/>
      <c r="C450" s="367"/>
      <c r="D450" s="350"/>
      <c r="E450" s="350">
        <v>4580</v>
      </c>
      <c r="F450" s="349" t="s">
        <v>525</v>
      </c>
      <c r="G450" s="349"/>
      <c r="H450" s="347">
        <v>580</v>
      </c>
      <c r="I450" s="347"/>
      <c r="J450" s="348">
        <v>580</v>
      </c>
      <c r="K450" s="348">
        <f>(J450/H450)*100</f>
        <v>100</v>
      </c>
      <c r="L450" s="348">
        <f>J450</f>
        <v>580</v>
      </c>
      <c r="M450" s="348">
        <f>J450</f>
        <v>580</v>
      </c>
      <c r="N450" s="348"/>
      <c r="O450" s="348">
        <f>J450</f>
        <v>580</v>
      </c>
      <c r="P450" s="348"/>
      <c r="Q450" s="348"/>
      <c r="R450" s="348"/>
      <c r="S450" s="348"/>
      <c r="T450" s="348"/>
      <c r="U450" s="348"/>
      <c r="V450" s="348"/>
      <c r="W450" s="348"/>
      <c r="X450" s="347"/>
      <c r="Y450" s="347"/>
      <c r="Z450" s="343"/>
      <c r="AA450" s="340"/>
    </row>
    <row r="451" spans="1:27" ht="28.5" customHeight="1">
      <c r="A451" s="343"/>
      <c r="B451" s="367"/>
      <c r="C451" s="367"/>
      <c r="D451" s="350"/>
      <c r="E451" s="350">
        <v>4600</v>
      </c>
      <c r="F451" s="349" t="s">
        <v>524</v>
      </c>
      <c r="G451" s="349"/>
      <c r="H451" s="347">
        <v>7246</v>
      </c>
      <c r="I451" s="347"/>
      <c r="J451" s="348">
        <v>7246</v>
      </c>
      <c r="K451" s="348">
        <f>(J451/H451)*100</f>
        <v>100</v>
      </c>
      <c r="L451" s="348">
        <f>J451</f>
        <v>7246</v>
      </c>
      <c r="M451" s="348">
        <f>J451</f>
        <v>7246</v>
      </c>
      <c r="N451" s="348"/>
      <c r="O451" s="348">
        <f>J451</f>
        <v>7246</v>
      </c>
      <c r="P451" s="348"/>
      <c r="Q451" s="348"/>
      <c r="R451" s="348"/>
      <c r="S451" s="348"/>
      <c r="T451" s="348"/>
      <c r="U451" s="348"/>
      <c r="V451" s="348"/>
      <c r="W451" s="348"/>
      <c r="X451" s="347"/>
      <c r="Y451" s="347"/>
      <c r="Z451" s="343"/>
      <c r="AA451" s="340"/>
    </row>
    <row r="452" spans="1:27" ht="15" customHeight="1">
      <c r="A452" s="343"/>
      <c r="B452" s="366"/>
      <c r="C452" s="366"/>
      <c r="D452" s="356">
        <v>90004</v>
      </c>
      <c r="E452" s="356"/>
      <c r="F452" s="355" t="s">
        <v>523</v>
      </c>
      <c r="G452" s="355"/>
      <c r="H452" s="365">
        <f>SUM(H453:H455)</f>
        <v>7575.73</v>
      </c>
      <c r="I452" s="364"/>
      <c r="J452" s="354">
        <f>SUM(J453:J455)</f>
        <v>7443.99</v>
      </c>
      <c r="K452" s="354">
        <f>(J452/H452)*100</f>
        <v>98.26102567013344</v>
      </c>
      <c r="L452" s="354">
        <f>SUM(L453:L455)</f>
        <v>7443.99</v>
      </c>
      <c r="M452" s="354">
        <f>SUM(M453:M455)</f>
        <v>7443.99</v>
      </c>
      <c r="N452" s="354"/>
      <c r="O452" s="354">
        <f>SUM(O453:O455)</f>
        <v>7443.99</v>
      </c>
      <c r="P452" s="354"/>
      <c r="Q452" s="354"/>
      <c r="R452" s="354"/>
      <c r="S452" s="354"/>
      <c r="T452" s="354"/>
      <c r="U452" s="354"/>
      <c r="V452" s="354"/>
      <c r="W452" s="354"/>
      <c r="X452" s="353"/>
      <c r="Y452" s="353"/>
      <c r="Z452" s="343"/>
      <c r="AA452" s="340"/>
    </row>
    <row r="453" spans="1:27" ht="15" customHeight="1">
      <c r="A453" s="343"/>
      <c r="B453" s="352"/>
      <c r="C453" s="352"/>
      <c r="D453" s="351"/>
      <c r="E453" s="350">
        <v>4210</v>
      </c>
      <c r="F453" s="349" t="s">
        <v>104</v>
      </c>
      <c r="G453" s="349"/>
      <c r="H453" s="347">
        <v>6572.73</v>
      </c>
      <c r="I453" s="347"/>
      <c r="J453" s="348">
        <v>6440.99</v>
      </c>
      <c r="K453" s="348">
        <f>(J453/H453)*100</f>
        <v>97.99565781646288</v>
      </c>
      <c r="L453" s="348">
        <f>J453</f>
        <v>6440.99</v>
      </c>
      <c r="M453" s="348">
        <f>J453</f>
        <v>6440.99</v>
      </c>
      <c r="N453" s="348"/>
      <c r="O453" s="348">
        <f>J453</f>
        <v>6440.99</v>
      </c>
      <c r="P453" s="348"/>
      <c r="Q453" s="348"/>
      <c r="R453" s="348"/>
      <c r="S453" s="348"/>
      <c r="T453" s="348"/>
      <c r="U453" s="348"/>
      <c r="V453" s="348"/>
      <c r="W453" s="348"/>
      <c r="X453" s="347"/>
      <c r="Y453" s="347"/>
      <c r="Z453" s="343"/>
      <c r="AA453" s="340"/>
    </row>
    <row r="454" spans="1:27" ht="15" customHeight="1">
      <c r="A454" s="343"/>
      <c r="B454" s="352"/>
      <c r="C454" s="352"/>
      <c r="D454" s="351"/>
      <c r="E454" s="350">
        <v>4270</v>
      </c>
      <c r="F454" s="349" t="s">
        <v>311</v>
      </c>
      <c r="G454" s="349"/>
      <c r="H454" s="347">
        <v>740</v>
      </c>
      <c r="I454" s="347"/>
      <c r="J454" s="348">
        <v>740</v>
      </c>
      <c r="K454" s="348">
        <f>(J454/H454)*100</f>
        <v>100</v>
      </c>
      <c r="L454" s="348">
        <f>J454</f>
        <v>740</v>
      </c>
      <c r="M454" s="348">
        <f>J454</f>
        <v>740</v>
      </c>
      <c r="N454" s="348"/>
      <c r="O454" s="348">
        <f>J454</f>
        <v>740</v>
      </c>
      <c r="P454" s="348"/>
      <c r="Q454" s="348"/>
      <c r="R454" s="348"/>
      <c r="S454" s="348"/>
      <c r="T454" s="348"/>
      <c r="U454" s="348"/>
      <c r="V454" s="348"/>
      <c r="W454" s="348"/>
      <c r="X454" s="347"/>
      <c r="Y454" s="347"/>
      <c r="Z454" s="343"/>
      <c r="AA454" s="340"/>
    </row>
    <row r="455" spans="1:27" ht="15" customHeight="1">
      <c r="A455" s="343"/>
      <c r="B455" s="352"/>
      <c r="C455" s="352"/>
      <c r="D455" s="351"/>
      <c r="E455" s="350">
        <v>4430</v>
      </c>
      <c r="F455" s="349" t="s">
        <v>106</v>
      </c>
      <c r="G455" s="349"/>
      <c r="H455" s="347">
        <v>263</v>
      </c>
      <c r="I455" s="347"/>
      <c r="J455" s="348">
        <v>263</v>
      </c>
      <c r="K455" s="348">
        <f>(J455/H455)*100</f>
        <v>100</v>
      </c>
      <c r="L455" s="348">
        <f>J455</f>
        <v>263</v>
      </c>
      <c r="M455" s="348">
        <f>J455</f>
        <v>263</v>
      </c>
      <c r="N455" s="348"/>
      <c r="O455" s="348">
        <f>J455</f>
        <v>263</v>
      </c>
      <c r="P455" s="348"/>
      <c r="Q455" s="348"/>
      <c r="R455" s="348"/>
      <c r="S455" s="348"/>
      <c r="T455" s="348"/>
      <c r="U455" s="348"/>
      <c r="V455" s="348"/>
      <c r="W455" s="348"/>
      <c r="X455" s="347"/>
      <c r="Y455" s="347"/>
      <c r="Z455" s="343"/>
      <c r="AA455" s="340"/>
    </row>
    <row r="456" spans="1:27" ht="15" customHeight="1">
      <c r="A456" s="343"/>
      <c r="B456" s="366"/>
      <c r="C456" s="366"/>
      <c r="D456" s="356">
        <v>90015</v>
      </c>
      <c r="E456" s="356"/>
      <c r="F456" s="355" t="s">
        <v>434</v>
      </c>
      <c r="G456" s="355"/>
      <c r="H456" s="365">
        <f>SUM(H457:H460)</f>
        <v>691749.6900000001</v>
      </c>
      <c r="I456" s="364"/>
      <c r="J456" s="354">
        <f>SUM(J457:J460)</f>
        <v>665119.93</v>
      </c>
      <c r="K456" s="354">
        <f>(J456/H456)*100</f>
        <v>96.1503763015781</v>
      </c>
      <c r="L456" s="354">
        <f>SUM(L457:L460)</f>
        <v>622296.13</v>
      </c>
      <c r="M456" s="354">
        <f>SUM(M457:M460)</f>
        <v>622296.13</v>
      </c>
      <c r="N456" s="354"/>
      <c r="O456" s="354">
        <f>SUM(O457:O460)</f>
        <v>622296.13</v>
      </c>
      <c r="P456" s="354"/>
      <c r="Q456" s="354"/>
      <c r="R456" s="354"/>
      <c r="S456" s="354"/>
      <c r="T456" s="354"/>
      <c r="U456" s="354">
        <f>SUM(U457:U460)</f>
        <v>42823.8</v>
      </c>
      <c r="V456" s="354">
        <f>SUM(V457:V460)</f>
        <v>42823.8</v>
      </c>
      <c r="W456" s="354"/>
      <c r="X456" s="353"/>
      <c r="Y456" s="353"/>
      <c r="Z456" s="343"/>
      <c r="AA456" s="340"/>
    </row>
    <row r="457" spans="1:27" ht="15" customHeight="1">
      <c r="A457" s="343"/>
      <c r="B457" s="386"/>
      <c r="C457" s="385"/>
      <c r="D457" s="356"/>
      <c r="E457" s="356">
        <v>4210</v>
      </c>
      <c r="F457" s="384" t="s">
        <v>104</v>
      </c>
      <c r="G457" s="383"/>
      <c r="H457" s="365">
        <v>2650</v>
      </c>
      <c r="I457" s="364"/>
      <c r="J457" s="354">
        <v>2649.11</v>
      </c>
      <c r="K457" s="348">
        <f>(J457/H457)*100</f>
        <v>99.96641509433962</v>
      </c>
      <c r="L457" s="354">
        <f>J457</f>
        <v>2649.11</v>
      </c>
      <c r="M457" s="354">
        <f>J457</f>
        <v>2649.11</v>
      </c>
      <c r="N457" s="354"/>
      <c r="O457" s="354">
        <f>J457</f>
        <v>2649.11</v>
      </c>
      <c r="P457" s="354"/>
      <c r="Q457" s="354"/>
      <c r="R457" s="354"/>
      <c r="S457" s="354"/>
      <c r="T457" s="354"/>
      <c r="U457" s="354"/>
      <c r="V457" s="354"/>
      <c r="W457" s="354"/>
      <c r="X457" s="365"/>
      <c r="Y457" s="364"/>
      <c r="Z457" s="343"/>
      <c r="AA457" s="340"/>
    </row>
    <row r="458" spans="1:27" ht="15" customHeight="1">
      <c r="A458" s="343"/>
      <c r="B458" s="367"/>
      <c r="C458" s="367"/>
      <c r="D458" s="350"/>
      <c r="E458" s="350">
        <v>4260</v>
      </c>
      <c r="F458" s="349" t="s">
        <v>520</v>
      </c>
      <c r="G458" s="349"/>
      <c r="H458" s="347">
        <v>519634</v>
      </c>
      <c r="I458" s="347"/>
      <c r="J458" s="348">
        <v>510423.32</v>
      </c>
      <c r="K458" s="348">
        <f>(J458/H458)*100</f>
        <v>98.22746779464008</v>
      </c>
      <c r="L458" s="348">
        <f>J458</f>
        <v>510423.32</v>
      </c>
      <c r="M458" s="348">
        <f>J458</f>
        <v>510423.32</v>
      </c>
      <c r="N458" s="348"/>
      <c r="O458" s="348">
        <f>J458</f>
        <v>510423.32</v>
      </c>
      <c r="P458" s="348"/>
      <c r="Q458" s="348"/>
      <c r="R458" s="348"/>
      <c r="S458" s="348"/>
      <c r="T458" s="348"/>
      <c r="U458" s="348"/>
      <c r="V458" s="348"/>
      <c r="W458" s="348"/>
      <c r="X458" s="347"/>
      <c r="Y458" s="347"/>
      <c r="Z458" s="343"/>
      <c r="AA458" s="340"/>
    </row>
    <row r="459" spans="1:27" ht="15" customHeight="1">
      <c r="A459" s="343"/>
      <c r="B459" s="367"/>
      <c r="C459" s="367"/>
      <c r="D459" s="350"/>
      <c r="E459" s="350">
        <v>4270</v>
      </c>
      <c r="F459" s="349" t="s">
        <v>311</v>
      </c>
      <c r="G459" s="349"/>
      <c r="H459" s="347">
        <v>112239.3</v>
      </c>
      <c r="I459" s="347"/>
      <c r="J459" s="348">
        <v>109223.7</v>
      </c>
      <c r="K459" s="348">
        <f>(J459/H459)*100</f>
        <v>97.31324054943322</v>
      </c>
      <c r="L459" s="348">
        <f>J459</f>
        <v>109223.7</v>
      </c>
      <c r="M459" s="348">
        <f>J459</f>
        <v>109223.7</v>
      </c>
      <c r="N459" s="348"/>
      <c r="O459" s="348">
        <f>J459</f>
        <v>109223.7</v>
      </c>
      <c r="P459" s="348"/>
      <c r="Q459" s="348"/>
      <c r="R459" s="348"/>
      <c r="S459" s="348"/>
      <c r="T459" s="348"/>
      <c r="U459" s="348"/>
      <c r="V459" s="348"/>
      <c r="W459" s="348"/>
      <c r="X459" s="347"/>
      <c r="Y459" s="347"/>
      <c r="Z459" s="343"/>
      <c r="AA459" s="340"/>
    </row>
    <row r="460" spans="1:27" ht="20.25" customHeight="1">
      <c r="A460" s="343"/>
      <c r="B460" s="367"/>
      <c r="C460" s="367"/>
      <c r="D460" s="350"/>
      <c r="E460" s="350">
        <v>6050</v>
      </c>
      <c r="F460" s="349" t="s">
        <v>308</v>
      </c>
      <c r="G460" s="349"/>
      <c r="H460" s="347">
        <v>57226.39</v>
      </c>
      <c r="I460" s="347"/>
      <c r="J460" s="348">
        <v>42823.8</v>
      </c>
      <c r="K460" s="348">
        <f>(J460/H460)*100</f>
        <v>74.83225833396097</v>
      </c>
      <c r="L460" s="348"/>
      <c r="M460" s="348"/>
      <c r="N460" s="348"/>
      <c r="O460" s="348"/>
      <c r="P460" s="348"/>
      <c r="Q460" s="348"/>
      <c r="R460" s="348"/>
      <c r="S460" s="348"/>
      <c r="T460" s="348"/>
      <c r="U460" s="348">
        <f>J460</f>
        <v>42823.8</v>
      </c>
      <c r="V460" s="348">
        <f>J460</f>
        <v>42823.8</v>
      </c>
      <c r="W460" s="348"/>
      <c r="X460" s="347"/>
      <c r="Y460" s="347"/>
      <c r="Z460" s="343"/>
      <c r="AA460" s="340"/>
    </row>
    <row r="461" spans="1:27" s="370" customFormat="1" ht="18.75" customHeight="1">
      <c r="A461" s="372"/>
      <c r="B461" s="382"/>
      <c r="C461" s="381"/>
      <c r="D461" s="380">
        <v>90026</v>
      </c>
      <c r="E461" s="380"/>
      <c r="F461" s="379" t="s">
        <v>444</v>
      </c>
      <c r="G461" s="378"/>
      <c r="H461" s="377">
        <f>SUM(H462:H464)</f>
        <v>95024.29</v>
      </c>
      <c r="I461" s="376"/>
      <c r="J461" s="375">
        <f>SUM(J462:J464)</f>
        <v>90058.8</v>
      </c>
      <c r="K461" s="354">
        <f>(J461/H461)*100</f>
        <v>94.77450449774474</v>
      </c>
      <c r="L461" s="375">
        <f>SUM(L462:L464)</f>
        <v>90058.8</v>
      </c>
      <c r="M461" s="375">
        <f>SUM(M462:M464)</f>
        <v>90058.8</v>
      </c>
      <c r="N461" s="375"/>
      <c r="O461" s="375">
        <f>SUM(O462:O464)</f>
        <v>90058.8</v>
      </c>
      <c r="P461" s="375"/>
      <c r="Q461" s="375"/>
      <c r="R461" s="375"/>
      <c r="S461" s="375"/>
      <c r="T461" s="375"/>
      <c r="U461" s="375"/>
      <c r="V461" s="375"/>
      <c r="W461" s="375"/>
      <c r="X461" s="374"/>
      <c r="Y461" s="373"/>
      <c r="Z461" s="372"/>
      <c r="AA461" s="371"/>
    </row>
    <row r="462" spans="1:27" ht="15" customHeight="1">
      <c r="A462" s="343"/>
      <c r="B462" s="369"/>
      <c r="C462" s="368"/>
      <c r="D462" s="350"/>
      <c r="E462" s="350">
        <v>4210</v>
      </c>
      <c r="F462" s="361" t="s">
        <v>522</v>
      </c>
      <c r="G462" s="360"/>
      <c r="H462" s="359">
        <v>9948</v>
      </c>
      <c r="I462" s="358"/>
      <c r="J462" s="348">
        <v>9857.14</v>
      </c>
      <c r="K462" s="354">
        <f>(J462/H462)*100</f>
        <v>99.08665058303175</v>
      </c>
      <c r="L462" s="348">
        <f>J462</f>
        <v>9857.14</v>
      </c>
      <c r="M462" s="348">
        <f>J462</f>
        <v>9857.14</v>
      </c>
      <c r="N462" s="348"/>
      <c r="O462" s="348">
        <f>J462</f>
        <v>9857.14</v>
      </c>
      <c r="P462" s="348"/>
      <c r="Q462" s="348"/>
      <c r="R462" s="348"/>
      <c r="S462" s="348"/>
      <c r="T462" s="348"/>
      <c r="U462" s="348"/>
      <c r="V462" s="348"/>
      <c r="W462" s="348"/>
      <c r="X462" s="359"/>
      <c r="Y462" s="358"/>
      <c r="Z462" s="343"/>
      <c r="AA462" s="340"/>
    </row>
    <row r="463" spans="1:27" ht="15" customHeight="1">
      <c r="A463" s="343"/>
      <c r="B463" s="369"/>
      <c r="C463" s="368"/>
      <c r="D463" s="350"/>
      <c r="E463" s="350">
        <v>4300</v>
      </c>
      <c r="F463" s="361" t="s">
        <v>105</v>
      </c>
      <c r="G463" s="360"/>
      <c r="H463" s="359">
        <v>84066.29</v>
      </c>
      <c r="I463" s="358"/>
      <c r="J463" s="348">
        <v>79815.66</v>
      </c>
      <c r="K463" s="348">
        <f>(J463/H463)*100</f>
        <v>94.94371644091825</v>
      </c>
      <c r="L463" s="348">
        <f>J463</f>
        <v>79815.66</v>
      </c>
      <c r="M463" s="348">
        <f>J463</f>
        <v>79815.66</v>
      </c>
      <c r="N463" s="348"/>
      <c r="O463" s="348">
        <f>J463</f>
        <v>79815.66</v>
      </c>
      <c r="P463" s="348"/>
      <c r="Q463" s="348"/>
      <c r="R463" s="348"/>
      <c r="S463" s="348"/>
      <c r="T463" s="348"/>
      <c r="U463" s="348"/>
      <c r="V463" s="348"/>
      <c r="W463" s="348"/>
      <c r="X463" s="359"/>
      <c r="Y463" s="358"/>
      <c r="Z463" s="343"/>
      <c r="AA463" s="340"/>
    </row>
    <row r="464" spans="1:27" ht="15" customHeight="1">
      <c r="A464" s="343"/>
      <c r="B464" s="369"/>
      <c r="C464" s="368"/>
      <c r="D464" s="350"/>
      <c r="E464" s="350">
        <v>4430</v>
      </c>
      <c r="F464" s="361" t="s">
        <v>106</v>
      </c>
      <c r="G464" s="360"/>
      <c r="H464" s="359">
        <v>1010</v>
      </c>
      <c r="I464" s="358"/>
      <c r="J464" s="348">
        <v>386</v>
      </c>
      <c r="K464" s="348">
        <f>(J464/H464)*100</f>
        <v>38.21782178217822</v>
      </c>
      <c r="L464" s="348">
        <f>J464</f>
        <v>386</v>
      </c>
      <c r="M464" s="348">
        <f>J464</f>
        <v>386</v>
      </c>
      <c r="N464" s="348"/>
      <c r="O464" s="348">
        <f>J464</f>
        <v>386</v>
      </c>
      <c r="P464" s="348"/>
      <c r="Q464" s="348"/>
      <c r="R464" s="348"/>
      <c r="S464" s="348"/>
      <c r="T464" s="348"/>
      <c r="U464" s="348"/>
      <c r="V464" s="348"/>
      <c r="W464" s="348"/>
      <c r="X464" s="359"/>
      <c r="Y464" s="358"/>
      <c r="Z464" s="343"/>
      <c r="AA464" s="340"/>
    </row>
    <row r="465" spans="1:27" ht="15" customHeight="1">
      <c r="A465" s="343"/>
      <c r="B465" s="366"/>
      <c r="C465" s="366"/>
      <c r="D465" s="356">
        <v>90095</v>
      </c>
      <c r="E465" s="356"/>
      <c r="F465" s="355" t="s">
        <v>15</v>
      </c>
      <c r="G465" s="355"/>
      <c r="H465" s="365">
        <f>SUM(H466:H469)</f>
        <v>25303.18</v>
      </c>
      <c r="I465" s="364"/>
      <c r="J465" s="354">
        <f>SUM(J466:J469)</f>
        <v>24330.230000000003</v>
      </c>
      <c r="K465" s="354">
        <f>(J465/H465)*100</f>
        <v>96.15483113189727</v>
      </c>
      <c r="L465" s="354">
        <f>SUM(L466:L469)</f>
        <v>24330.230000000003</v>
      </c>
      <c r="M465" s="354">
        <f>SUM(M466:M469)</f>
        <v>24330.230000000003</v>
      </c>
      <c r="N465" s="354"/>
      <c r="O465" s="354">
        <f>SUM(O466:O469)</f>
        <v>24330.230000000003</v>
      </c>
      <c r="P465" s="354"/>
      <c r="Q465" s="354"/>
      <c r="R465" s="354"/>
      <c r="S465" s="354"/>
      <c r="T465" s="354"/>
      <c r="U465" s="354"/>
      <c r="V465" s="354"/>
      <c r="W465" s="354"/>
      <c r="X465" s="353"/>
      <c r="Y465" s="353"/>
      <c r="Z465" s="343"/>
      <c r="AA465" s="340"/>
    </row>
    <row r="466" spans="1:27" ht="15" customHeight="1">
      <c r="A466" s="343"/>
      <c r="B466" s="367"/>
      <c r="C466" s="367"/>
      <c r="D466" s="350"/>
      <c r="E466" s="350">
        <v>4210</v>
      </c>
      <c r="F466" s="349" t="s">
        <v>104</v>
      </c>
      <c r="G466" s="349"/>
      <c r="H466" s="347">
        <v>1152</v>
      </c>
      <c r="I466" s="347"/>
      <c r="J466" s="348">
        <v>1107</v>
      </c>
      <c r="K466" s="348">
        <f>(J466/H466)*100</f>
        <v>96.09375</v>
      </c>
      <c r="L466" s="348">
        <f>J466</f>
        <v>1107</v>
      </c>
      <c r="M466" s="348">
        <f>J466</f>
        <v>1107</v>
      </c>
      <c r="N466" s="348"/>
      <c r="O466" s="348">
        <f>J466</f>
        <v>1107</v>
      </c>
      <c r="P466" s="348"/>
      <c r="Q466" s="348"/>
      <c r="R466" s="348"/>
      <c r="S466" s="348"/>
      <c r="T466" s="348"/>
      <c r="U466" s="348"/>
      <c r="V466" s="348"/>
      <c r="W466" s="348"/>
      <c r="X466" s="347"/>
      <c r="Y466" s="347"/>
      <c r="Z466" s="343"/>
      <c r="AA466" s="340"/>
    </row>
    <row r="467" spans="1:27" ht="15" customHeight="1">
      <c r="A467" s="343"/>
      <c r="B467" s="367"/>
      <c r="C467" s="367"/>
      <c r="D467" s="350"/>
      <c r="E467" s="350">
        <v>4260</v>
      </c>
      <c r="F467" s="349" t="s">
        <v>520</v>
      </c>
      <c r="G467" s="349"/>
      <c r="H467" s="347">
        <v>2148</v>
      </c>
      <c r="I467" s="347"/>
      <c r="J467" s="348">
        <v>2084.83</v>
      </c>
      <c r="K467" s="348">
        <f>(J467/H467)*100</f>
        <v>97.05912476722533</v>
      </c>
      <c r="L467" s="348">
        <f>J467</f>
        <v>2084.83</v>
      </c>
      <c r="M467" s="348">
        <f>J467</f>
        <v>2084.83</v>
      </c>
      <c r="N467" s="348"/>
      <c r="O467" s="348">
        <f>J467</f>
        <v>2084.83</v>
      </c>
      <c r="P467" s="348"/>
      <c r="Q467" s="348"/>
      <c r="R467" s="348"/>
      <c r="S467" s="348"/>
      <c r="T467" s="348"/>
      <c r="U467" s="348"/>
      <c r="V467" s="348"/>
      <c r="W467" s="348"/>
      <c r="X467" s="347"/>
      <c r="Y467" s="347"/>
      <c r="Z467" s="343"/>
      <c r="AA467" s="340"/>
    </row>
    <row r="468" spans="1:27" ht="15" customHeight="1">
      <c r="A468" s="343"/>
      <c r="B468" s="367"/>
      <c r="C468" s="367"/>
      <c r="D468" s="350"/>
      <c r="E468" s="350">
        <v>4300</v>
      </c>
      <c r="F468" s="349" t="s">
        <v>105</v>
      </c>
      <c r="G468" s="349"/>
      <c r="H468" s="347">
        <v>21870.18</v>
      </c>
      <c r="I468" s="347"/>
      <c r="J468" s="348">
        <v>21005.4</v>
      </c>
      <c r="K468" s="348">
        <f>(J468/H468)*100</f>
        <v>96.04584873101182</v>
      </c>
      <c r="L468" s="348">
        <f>J468</f>
        <v>21005.4</v>
      </c>
      <c r="M468" s="348">
        <f>J468</f>
        <v>21005.4</v>
      </c>
      <c r="N468" s="348"/>
      <c r="O468" s="348">
        <f>J468</f>
        <v>21005.4</v>
      </c>
      <c r="P468" s="348"/>
      <c r="Q468" s="348"/>
      <c r="R468" s="348"/>
      <c r="S468" s="348"/>
      <c r="T468" s="348"/>
      <c r="U468" s="348"/>
      <c r="V468" s="348"/>
      <c r="W468" s="348"/>
      <c r="X468" s="347"/>
      <c r="Y468" s="347"/>
      <c r="Z468" s="343"/>
      <c r="AA468" s="340"/>
    </row>
    <row r="469" spans="1:27" ht="15" customHeight="1">
      <c r="A469" s="343"/>
      <c r="B469" s="367"/>
      <c r="C469" s="367"/>
      <c r="D469" s="350"/>
      <c r="E469" s="350">
        <v>4430</v>
      </c>
      <c r="F469" s="349" t="s">
        <v>106</v>
      </c>
      <c r="G469" s="349"/>
      <c r="H469" s="347">
        <v>133</v>
      </c>
      <c r="I469" s="347"/>
      <c r="J469" s="348">
        <v>133</v>
      </c>
      <c r="K469" s="348">
        <f>(J469/H469)*100</f>
        <v>100</v>
      </c>
      <c r="L469" s="348">
        <f>J469</f>
        <v>133</v>
      </c>
      <c r="M469" s="348">
        <f>J469</f>
        <v>133</v>
      </c>
      <c r="N469" s="348"/>
      <c r="O469" s="348">
        <f>J469</f>
        <v>133</v>
      </c>
      <c r="P469" s="348"/>
      <c r="Q469" s="348"/>
      <c r="R469" s="348"/>
      <c r="S469" s="348"/>
      <c r="T469" s="348"/>
      <c r="U469" s="348"/>
      <c r="V469" s="348"/>
      <c r="W469" s="348"/>
      <c r="X469" s="347"/>
      <c r="Y469" s="347"/>
      <c r="Z469" s="343"/>
      <c r="AA469" s="340"/>
    </row>
    <row r="470" spans="1:27" ht="18" customHeight="1">
      <c r="A470" s="343"/>
      <c r="B470" s="366">
        <v>921</v>
      </c>
      <c r="C470" s="366"/>
      <c r="D470" s="356"/>
      <c r="E470" s="356"/>
      <c r="F470" s="355" t="s">
        <v>179</v>
      </c>
      <c r="G470" s="355"/>
      <c r="H470" s="365">
        <f>H471+H476+H482</f>
        <v>522771.3</v>
      </c>
      <c r="I470" s="364"/>
      <c r="J470" s="354">
        <f>J471+J476+J482</f>
        <v>474549.12</v>
      </c>
      <c r="K470" s="348">
        <f>(J470/H470)*100</f>
        <v>90.77566423405416</v>
      </c>
      <c r="L470" s="354">
        <f>L471+L476+L482</f>
        <v>377415.86</v>
      </c>
      <c r="M470" s="354">
        <f>M471+M476+M482</f>
        <v>141726.86</v>
      </c>
      <c r="N470" s="354">
        <f>N471+N476+N482</f>
        <v>29604.030000000002</v>
      </c>
      <c r="O470" s="354">
        <f>O471+O476+O482</f>
        <v>112122.83</v>
      </c>
      <c r="P470" s="354">
        <f>P471+P476+P482</f>
        <v>235689</v>
      </c>
      <c r="Q470" s="354"/>
      <c r="R470" s="354"/>
      <c r="S470" s="354"/>
      <c r="T470" s="354"/>
      <c r="U470" s="354">
        <f>U471+U476+U482</f>
        <v>97133.26</v>
      </c>
      <c r="V470" s="354">
        <f>V471+V476+V482</f>
        <v>97133.26</v>
      </c>
      <c r="W470" s="354"/>
      <c r="X470" s="353"/>
      <c r="Y470" s="353"/>
      <c r="Z470" s="343"/>
      <c r="AA470" s="340"/>
    </row>
    <row r="471" spans="1:27" ht="15" customHeight="1">
      <c r="A471" s="343"/>
      <c r="B471" s="366"/>
      <c r="C471" s="366"/>
      <c r="D471" s="356">
        <v>92108</v>
      </c>
      <c r="E471" s="356"/>
      <c r="F471" s="355" t="s">
        <v>521</v>
      </c>
      <c r="G471" s="355"/>
      <c r="H471" s="365">
        <f>SUM(H472:H475)</f>
        <v>62471</v>
      </c>
      <c r="I471" s="364"/>
      <c r="J471" s="354">
        <f>SUM(J472:J475)</f>
        <v>62468.92</v>
      </c>
      <c r="K471" s="354">
        <f>(J471/H471)*100</f>
        <v>99.99667045509116</v>
      </c>
      <c r="L471" s="354">
        <f>SUM(L472:L475)</f>
        <v>62468.92</v>
      </c>
      <c r="M471" s="354">
        <f>SUM(M472:M475)</f>
        <v>62468.92</v>
      </c>
      <c r="N471" s="354">
        <f>SUM(N472:N475)</f>
        <v>29604.030000000002</v>
      </c>
      <c r="O471" s="354">
        <f>SUM(O472:O475)</f>
        <v>32864.89</v>
      </c>
      <c r="P471" s="354"/>
      <c r="Q471" s="354"/>
      <c r="R471" s="354"/>
      <c r="S471" s="354"/>
      <c r="T471" s="354"/>
      <c r="U471" s="354"/>
      <c r="V471" s="354"/>
      <c r="W471" s="354"/>
      <c r="X471" s="353"/>
      <c r="Y471" s="353"/>
      <c r="Z471" s="343"/>
      <c r="AA471" s="340"/>
    </row>
    <row r="472" spans="1:27" ht="15" customHeight="1">
      <c r="A472" s="343"/>
      <c r="B472" s="367"/>
      <c r="C472" s="367"/>
      <c r="D472" s="350"/>
      <c r="E472" s="350">
        <v>4110</v>
      </c>
      <c r="F472" s="349" t="s">
        <v>102</v>
      </c>
      <c r="G472" s="349"/>
      <c r="H472" s="347">
        <v>246</v>
      </c>
      <c r="I472" s="347"/>
      <c r="J472" s="348">
        <v>245.31</v>
      </c>
      <c r="K472" s="348">
        <f>(J472/H472)*100</f>
        <v>99.71951219512195</v>
      </c>
      <c r="L472" s="348">
        <f>J472</f>
        <v>245.31</v>
      </c>
      <c r="M472" s="348">
        <f>J472</f>
        <v>245.31</v>
      </c>
      <c r="N472" s="348">
        <f>J472</f>
        <v>245.31</v>
      </c>
      <c r="O472" s="348"/>
      <c r="P472" s="348"/>
      <c r="Q472" s="348"/>
      <c r="R472" s="348"/>
      <c r="S472" s="348"/>
      <c r="T472" s="348"/>
      <c r="U472" s="348"/>
      <c r="V472" s="348"/>
      <c r="W472" s="348"/>
      <c r="X472" s="347"/>
      <c r="Y472" s="347"/>
      <c r="Z472" s="343"/>
      <c r="AA472" s="340"/>
    </row>
    <row r="473" spans="1:27" ht="15" customHeight="1">
      <c r="A473" s="343"/>
      <c r="B473" s="352"/>
      <c r="C473" s="352"/>
      <c r="D473" s="351"/>
      <c r="E473" s="350">
        <v>4170</v>
      </c>
      <c r="F473" s="349" t="s">
        <v>103</v>
      </c>
      <c r="G473" s="349"/>
      <c r="H473" s="347">
        <v>29359</v>
      </c>
      <c r="I473" s="347"/>
      <c r="J473" s="348">
        <v>29358.72</v>
      </c>
      <c r="K473" s="348">
        <f>(J473/H473)*100</f>
        <v>99.99904628904255</v>
      </c>
      <c r="L473" s="348">
        <f>J473</f>
        <v>29358.72</v>
      </c>
      <c r="M473" s="348">
        <f>J473</f>
        <v>29358.72</v>
      </c>
      <c r="N473" s="348">
        <f>J473</f>
        <v>29358.72</v>
      </c>
      <c r="O473" s="348"/>
      <c r="P473" s="348"/>
      <c r="Q473" s="348"/>
      <c r="R473" s="348"/>
      <c r="S473" s="348"/>
      <c r="T473" s="348"/>
      <c r="U473" s="348"/>
      <c r="V473" s="348"/>
      <c r="W473" s="348"/>
      <c r="X473" s="347"/>
      <c r="Y473" s="347"/>
      <c r="Z473" s="343"/>
      <c r="AA473" s="340"/>
    </row>
    <row r="474" spans="1:27" ht="15" customHeight="1">
      <c r="A474" s="343"/>
      <c r="B474" s="352"/>
      <c r="C474" s="352"/>
      <c r="D474" s="351"/>
      <c r="E474" s="350">
        <v>4210</v>
      </c>
      <c r="F474" s="349" t="s">
        <v>104</v>
      </c>
      <c r="G474" s="349"/>
      <c r="H474" s="347">
        <v>106</v>
      </c>
      <c r="I474" s="347"/>
      <c r="J474" s="348">
        <v>105.25</v>
      </c>
      <c r="K474" s="348">
        <f>(J474/H474)*100</f>
        <v>99.29245283018868</v>
      </c>
      <c r="L474" s="348">
        <f>J474</f>
        <v>105.25</v>
      </c>
      <c r="M474" s="348">
        <f>J474</f>
        <v>105.25</v>
      </c>
      <c r="N474" s="348"/>
      <c r="O474" s="348">
        <f>J474</f>
        <v>105.25</v>
      </c>
      <c r="P474" s="348"/>
      <c r="Q474" s="348"/>
      <c r="R474" s="348"/>
      <c r="S474" s="348"/>
      <c r="T474" s="348"/>
      <c r="U474" s="348"/>
      <c r="V474" s="348"/>
      <c r="W474" s="348"/>
      <c r="X474" s="347"/>
      <c r="Y474" s="347"/>
      <c r="Z474" s="343"/>
      <c r="AA474" s="340"/>
    </row>
    <row r="475" spans="1:27" ht="15" customHeight="1">
      <c r="A475" s="343"/>
      <c r="B475" s="352"/>
      <c r="C475" s="352"/>
      <c r="D475" s="351"/>
      <c r="E475" s="350">
        <v>4300</v>
      </c>
      <c r="F475" s="349" t="s">
        <v>105</v>
      </c>
      <c r="G475" s="349"/>
      <c r="H475" s="347">
        <v>32760</v>
      </c>
      <c r="I475" s="347"/>
      <c r="J475" s="348">
        <v>32759.64</v>
      </c>
      <c r="K475" s="348">
        <f>(J475/H475)*100</f>
        <v>99.9989010989011</v>
      </c>
      <c r="L475" s="348">
        <f>J475</f>
        <v>32759.64</v>
      </c>
      <c r="M475" s="348">
        <f>J475</f>
        <v>32759.64</v>
      </c>
      <c r="N475" s="348"/>
      <c r="O475" s="348">
        <f>J475</f>
        <v>32759.64</v>
      </c>
      <c r="P475" s="348"/>
      <c r="Q475" s="348"/>
      <c r="R475" s="348"/>
      <c r="S475" s="348"/>
      <c r="T475" s="348"/>
      <c r="U475" s="348"/>
      <c r="V475" s="348"/>
      <c r="W475" s="348"/>
      <c r="X475" s="347"/>
      <c r="Y475" s="347"/>
      <c r="Z475" s="343"/>
      <c r="AA475" s="340"/>
    </row>
    <row r="476" spans="1:27" ht="15" customHeight="1">
      <c r="A476" s="343"/>
      <c r="B476" s="366"/>
      <c r="C476" s="366"/>
      <c r="D476" s="356">
        <v>92109</v>
      </c>
      <c r="E476" s="356"/>
      <c r="F476" s="355" t="s">
        <v>312</v>
      </c>
      <c r="G476" s="355"/>
      <c r="H476" s="365">
        <f>SUM(H477:H481)</f>
        <v>224611.3</v>
      </c>
      <c r="I476" s="364"/>
      <c r="J476" s="354">
        <f>SUM(J477:J481)</f>
        <v>176391.2</v>
      </c>
      <c r="K476" s="354">
        <f>(J476/H476)*100</f>
        <v>78.53175686174293</v>
      </c>
      <c r="L476" s="354">
        <f>SUM(L477:L481)</f>
        <v>79257.94</v>
      </c>
      <c r="M476" s="354">
        <f>SUM(M477:M481)</f>
        <v>79257.94</v>
      </c>
      <c r="N476" s="354"/>
      <c r="O476" s="354">
        <f>SUM(O477:O481)</f>
        <v>79257.94</v>
      </c>
      <c r="P476" s="354"/>
      <c r="Q476" s="354"/>
      <c r="R476" s="354"/>
      <c r="S476" s="354"/>
      <c r="T476" s="354"/>
      <c r="U476" s="354">
        <f>SUM(U477:U481)</f>
        <v>97133.26</v>
      </c>
      <c r="V476" s="354">
        <f>SUM(V477:V481)</f>
        <v>97133.26</v>
      </c>
      <c r="W476" s="354"/>
      <c r="X476" s="353"/>
      <c r="Y476" s="353"/>
      <c r="Z476" s="343"/>
      <c r="AA476" s="340"/>
    </row>
    <row r="477" spans="1:27" ht="15" customHeight="1">
      <c r="A477" s="343"/>
      <c r="B477" s="367"/>
      <c r="C477" s="367"/>
      <c r="D477" s="350"/>
      <c r="E477" s="350">
        <v>4210</v>
      </c>
      <c r="F477" s="349" t="s">
        <v>104</v>
      </c>
      <c r="G477" s="349"/>
      <c r="H477" s="347">
        <v>35182</v>
      </c>
      <c r="I477" s="347"/>
      <c r="J477" s="348">
        <v>35181.14</v>
      </c>
      <c r="K477" s="348">
        <f>(J477/H477)*100</f>
        <v>99.99755556818828</v>
      </c>
      <c r="L477" s="348">
        <f>J477</f>
        <v>35181.14</v>
      </c>
      <c r="M477" s="348">
        <f>J477</f>
        <v>35181.14</v>
      </c>
      <c r="N477" s="348"/>
      <c r="O477" s="348">
        <f>J477</f>
        <v>35181.14</v>
      </c>
      <c r="P477" s="348"/>
      <c r="Q477" s="348"/>
      <c r="R477" s="348"/>
      <c r="S477" s="348"/>
      <c r="T477" s="348"/>
      <c r="U477" s="348"/>
      <c r="V477" s="348"/>
      <c r="W477" s="348"/>
      <c r="X477" s="347"/>
      <c r="Y477" s="347"/>
      <c r="Z477" s="343"/>
      <c r="AA477" s="340"/>
    </row>
    <row r="478" spans="1:27" ht="15" customHeight="1">
      <c r="A478" s="343"/>
      <c r="B478" s="367"/>
      <c r="C478" s="367"/>
      <c r="D478" s="350"/>
      <c r="E478" s="350">
        <v>4260</v>
      </c>
      <c r="F478" s="349" t="s">
        <v>520</v>
      </c>
      <c r="G478" s="349"/>
      <c r="H478" s="347">
        <v>1777.01</v>
      </c>
      <c r="I478" s="347"/>
      <c r="J478" s="348">
        <v>1930.29</v>
      </c>
      <c r="K478" s="348">
        <f>(J478/H478)*100</f>
        <v>108.6257252350859</v>
      </c>
      <c r="L478" s="348">
        <f>J478</f>
        <v>1930.29</v>
      </c>
      <c r="M478" s="348">
        <f>J478</f>
        <v>1930.29</v>
      </c>
      <c r="N478" s="348"/>
      <c r="O478" s="348">
        <f>J478</f>
        <v>1930.29</v>
      </c>
      <c r="P478" s="348"/>
      <c r="Q478" s="348"/>
      <c r="R478" s="348"/>
      <c r="S478" s="348"/>
      <c r="T478" s="348"/>
      <c r="U478" s="348"/>
      <c r="V478" s="348"/>
      <c r="W478" s="348"/>
      <c r="X478" s="347"/>
      <c r="Y478" s="347"/>
      <c r="Z478" s="343"/>
      <c r="AA478" s="340"/>
    </row>
    <row r="479" spans="1:27" ht="15" customHeight="1">
      <c r="A479" s="343"/>
      <c r="B479" s="369"/>
      <c r="C479" s="368"/>
      <c r="D479" s="350"/>
      <c r="E479" s="350">
        <v>4270</v>
      </c>
      <c r="F479" s="361" t="s">
        <v>311</v>
      </c>
      <c r="G479" s="360"/>
      <c r="H479" s="359">
        <v>55047</v>
      </c>
      <c r="I479" s="358"/>
      <c r="J479" s="348">
        <v>36686.51</v>
      </c>
      <c r="K479" s="348">
        <f>(J479/H479)*100</f>
        <v>66.64579359456465</v>
      </c>
      <c r="L479" s="348">
        <f>J479</f>
        <v>36686.51</v>
      </c>
      <c r="M479" s="348">
        <f>J479</f>
        <v>36686.51</v>
      </c>
      <c r="N479" s="348"/>
      <c r="O479" s="348">
        <f>J479</f>
        <v>36686.51</v>
      </c>
      <c r="P479" s="348"/>
      <c r="Q479" s="348"/>
      <c r="R479" s="348"/>
      <c r="S479" s="348"/>
      <c r="T479" s="348"/>
      <c r="U479" s="348"/>
      <c r="V479" s="348"/>
      <c r="W479" s="348"/>
      <c r="X479" s="359"/>
      <c r="Y479" s="358"/>
      <c r="Z479" s="343"/>
      <c r="AA479" s="340"/>
    </row>
    <row r="480" spans="1:27" ht="15" customHeight="1">
      <c r="A480" s="343"/>
      <c r="B480" s="369"/>
      <c r="C480" s="368"/>
      <c r="D480" s="350"/>
      <c r="E480" s="350">
        <v>4300</v>
      </c>
      <c r="F480" s="361" t="s">
        <v>105</v>
      </c>
      <c r="G480" s="360"/>
      <c r="H480" s="359">
        <v>5460</v>
      </c>
      <c r="I480" s="358"/>
      <c r="J480" s="348">
        <v>5460</v>
      </c>
      <c r="K480" s="348">
        <f>(J480/H480)*100</f>
        <v>100</v>
      </c>
      <c r="L480" s="348">
        <f>J480</f>
        <v>5460</v>
      </c>
      <c r="M480" s="348">
        <f>J480</f>
        <v>5460</v>
      </c>
      <c r="N480" s="348"/>
      <c r="O480" s="348">
        <f>J480</f>
        <v>5460</v>
      </c>
      <c r="P480" s="348"/>
      <c r="Q480" s="348"/>
      <c r="R480" s="348"/>
      <c r="S480" s="348"/>
      <c r="T480" s="348"/>
      <c r="U480" s="348"/>
      <c r="V480" s="348"/>
      <c r="W480" s="348"/>
      <c r="X480" s="359"/>
      <c r="Y480" s="358"/>
      <c r="Z480" s="343"/>
      <c r="AA480" s="340"/>
    </row>
    <row r="481" spans="1:27" ht="18.75" customHeight="1">
      <c r="A481" s="343"/>
      <c r="B481" s="367"/>
      <c r="C481" s="367"/>
      <c r="D481" s="350"/>
      <c r="E481" s="350">
        <v>6050</v>
      </c>
      <c r="F481" s="349" t="s">
        <v>308</v>
      </c>
      <c r="G481" s="349"/>
      <c r="H481" s="347">
        <v>127145.29</v>
      </c>
      <c r="I481" s="347"/>
      <c r="J481" s="348">
        <v>97133.26</v>
      </c>
      <c r="K481" s="348">
        <f>(J481/H481)*100</f>
        <v>76.3954842527002</v>
      </c>
      <c r="L481" s="348"/>
      <c r="M481" s="348"/>
      <c r="N481" s="348"/>
      <c r="O481" s="348"/>
      <c r="P481" s="348"/>
      <c r="Q481" s="348"/>
      <c r="R481" s="348"/>
      <c r="S481" s="348"/>
      <c r="T481" s="348"/>
      <c r="U481" s="348">
        <f>J481</f>
        <v>97133.26</v>
      </c>
      <c r="V481" s="348">
        <f>U481</f>
        <v>97133.26</v>
      </c>
      <c r="W481" s="348"/>
      <c r="X481" s="347"/>
      <c r="Y481" s="347"/>
      <c r="Z481" s="343"/>
      <c r="AA481" s="340"/>
    </row>
    <row r="482" spans="1:27" ht="15" customHeight="1">
      <c r="A482" s="343"/>
      <c r="B482" s="366"/>
      <c r="C482" s="366"/>
      <c r="D482" s="356">
        <v>92116</v>
      </c>
      <c r="E482" s="356"/>
      <c r="F482" s="355" t="s">
        <v>519</v>
      </c>
      <c r="G482" s="355"/>
      <c r="H482" s="365">
        <f>H483</f>
        <v>235689</v>
      </c>
      <c r="I482" s="364"/>
      <c r="J482" s="354">
        <f>J483</f>
        <v>235689</v>
      </c>
      <c r="K482" s="348">
        <f>(J482/H482)*100</f>
        <v>100</v>
      </c>
      <c r="L482" s="354">
        <f>L483</f>
        <v>235689</v>
      </c>
      <c r="M482" s="354"/>
      <c r="N482" s="354"/>
      <c r="O482" s="354"/>
      <c r="P482" s="354">
        <f>P483</f>
        <v>235689</v>
      </c>
      <c r="Q482" s="354"/>
      <c r="R482" s="354"/>
      <c r="S482" s="354"/>
      <c r="T482" s="354"/>
      <c r="U482" s="354"/>
      <c r="V482" s="354"/>
      <c r="W482" s="354"/>
      <c r="X482" s="353"/>
      <c r="Y482" s="353"/>
      <c r="Z482" s="343"/>
      <c r="AA482" s="340"/>
    </row>
    <row r="483" spans="1:27" ht="22.5" customHeight="1">
      <c r="A483" s="343"/>
      <c r="B483" s="367"/>
      <c r="C483" s="367"/>
      <c r="D483" s="350"/>
      <c r="E483" s="350">
        <v>2480</v>
      </c>
      <c r="F483" s="349" t="s">
        <v>518</v>
      </c>
      <c r="G483" s="349"/>
      <c r="H483" s="347">
        <v>235689</v>
      </c>
      <c r="I483" s="347"/>
      <c r="J483" s="348">
        <v>235689</v>
      </c>
      <c r="K483" s="348">
        <f>(J483/H483)*100</f>
        <v>100</v>
      </c>
      <c r="L483" s="348">
        <f>J483</f>
        <v>235689</v>
      </c>
      <c r="M483" s="348"/>
      <c r="N483" s="348"/>
      <c r="O483" s="348"/>
      <c r="P483" s="348">
        <f>J483</f>
        <v>235689</v>
      </c>
      <c r="Q483" s="348"/>
      <c r="R483" s="348"/>
      <c r="S483" s="348"/>
      <c r="T483" s="348"/>
      <c r="U483" s="348"/>
      <c r="V483" s="348"/>
      <c r="W483" s="348"/>
      <c r="X483" s="347"/>
      <c r="Y483" s="347"/>
      <c r="Z483" s="343"/>
      <c r="AA483" s="340"/>
    </row>
    <row r="484" spans="1:27" ht="15" customHeight="1">
      <c r="A484" s="343"/>
      <c r="B484" s="366">
        <v>926</v>
      </c>
      <c r="C484" s="366"/>
      <c r="D484" s="356"/>
      <c r="E484" s="356"/>
      <c r="F484" s="355" t="s">
        <v>517</v>
      </c>
      <c r="G484" s="355"/>
      <c r="H484" s="365">
        <f>H485+H490+H495</f>
        <v>89673</v>
      </c>
      <c r="I484" s="364"/>
      <c r="J484" s="354">
        <f>J485+J490+J495</f>
        <v>88627.06</v>
      </c>
      <c r="K484" s="354">
        <f>(J484/H484)*100</f>
        <v>98.83360654823636</v>
      </c>
      <c r="L484" s="354">
        <f>L485+L490+L495</f>
        <v>87028.06</v>
      </c>
      <c r="M484" s="354">
        <f>M485+M490+M495</f>
        <v>27028.059999999998</v>
      </c>
      <c r="N484" s="354"/>
      <c r="O484" s="354">
        <f>O485+O490+O495</f>
        <v>27028.059999999998</v>
      </c>
      <c r="P484" s="354">
        <f>P485+P490+P495</f>
        <v>60000</v>
      </c>
      <c r="Q484" s="354"/>
      <c r="R484" s="354"/>
      <c r="S484" s="354"/>
      <c r="T484" s="354"/>
      <c r="U484" s="354">
        <f>U485+U490+U495</f>
        <v>1599</v>
      </c>
      <c r="V484" s="354">
        <f>V485+V490+V495</f>
        <v>1599</v>
      </c>
      <c r="W484" s="354"/>
      <c r="X484" s="353"/>
      <c r="Y484" s="353"/>
      <c r="Z484" s="343"/>
      <c r="AA484" s="340"/>
    </row>
    <row r="485" spans="1:27" ht="15" customHeight="1">
      <c r="A485" s="343"/>
      <c r="B485" s="366"/>
      <c r="C485" s="366"/>
      <c r="D485" s="356">
        <v>92601</v>
      </c>
      <c r="E485" s="356"/>
      <c r="F485" s="355" t="s">
        <v>516</v>
      </c>
      <c r="G485" s="355"/>
      <c r="H485" s="365">
        <f>SUM(H486:H489)</f>
        <v>20163</v>
      </c>
      <c r="I485" s="364"/>
      <c r="J485" s="354">
        <f>SUM(J486:J489)</f>
        <v>19207.68</v>
      </c>
      <c r="K485" s="348">
        <f>(J485/H485)*100</f>
        <v>95.26201458116353</v>
      </c>
      <c r="L485" s="354">
        <f>J485</f>
        <v>19207.68</v>
      </c>
      <c r="M485" s="354">
        <f>J485</f>
        <v>19207.68</v>
      </c>
      <c r="N485" s="354"/>
      <c r="O485" s="354">
        <f>J485</f>
        <v>19207.68</v>
      </c>
      <c r="P485" s="354"/>
      <c r="Q485" s="354"/>
      <c r="R485" s="354"/>
      <c r="S485" s="354"/>
      <c r="T485" s="354"/>
      <c r="U485" s="354"/>
      <c r="V485" s="354"/>
      <c r="W485" s="354"/>
      <c r="X485" s="353"/>
      <c r="Y485" s="353"/>
      <c r="Z485" s="343"/>
      <c r="AA485" s="340"/>
    </row>
    <row r="486" spans="1:27" ht="15" customHeight="1">
      <c r="A486" s="343"/>
      <c r="B486" s="367"/>
      <c r="C486" s="367"/>
      <c r="D486" s="350"/>
      <c r="E486" s="350">
        <v>4210</v>
      </c>
      <c r="F486" s="349" t="s">
        <v>104</v>
      </c>
      <c r="G486" s="349"/>
      <c r="H486" s="347">
        <v>2891</v>
      </c>
      <c r="I486" s="347"/>
      <c r="J486" s="348">
        <v>2583</v>
      </c>
      <c r="K486" s="348">
        <f>(J486/H486)*100</f>
        <v>89.34624697336562</v>
      </c>
      <c r="L486" s="354">
        <f>J486</f>
        <v>2583</v>
      </c>
      <c r="M486" s="354">
        <f>J486</f>
        <v>2583</v>
      </c>
      <c r="N486" s="348"/>
      <c r="O486" s="354">
        <f>J486</f>
        <v>2583</v>
      </c>
      <c r="P486" s="348"/>
      <c r="Q486" s="348"/>
      <c r="R486" s="348"/>
      <c r="S486" s="348"/>
      <c r="T486" s="348"/>
      <c r="U486" s="348"/>
      <c r="V486" s="348"/>
      <c r="W486" s="348"/>
      <c r="X486" s="347"/>
      <c r="Y486" s="347"/>
      <c r="Z486" s="343"/>
      <c r="AA486" s="340"/>
    </row>
    <row r="487" spans="1:27" ht="15" customHeight="1">
      <c r="A487" s="343"/>
      <c r="B487" s="367"/>
      <c r="C487" s="367"/>
      <c r="D487" s="350"/>
      <c r="E487" s="350">
        <v>4300</v>
      </c>
      <c r="F487" s="349" t="s">
        <v>105</v>
      </c>
      <c r="G487" s="349"/>
      <c r="H487" s="347">
        <v>12647</v>
      </c>
      <c r="I487" s="347"/>
      <c r="J487" s="348">
        <v>12000</v>
      </c>
      <c r="K487" s="348">
        <f>(J487/H487)*100</f>
        <v>94.88416225191745</v>
      </c>
      <c r="L487" s="354">
        <f>J487</f>
        <v>12000</v>
      </c>
      <c r="M487" s="354">
        <f>J487</f>
        <v>12000</v>
      </c>
      <c r="N487" s="348"/>
      <c r="O487" s="354">
        <f>J487</f>
        <v>12000</v>
      </c>
      <c r="P487" s="348"/>
      <c r="Q487" s="348"/>
      <c r="R487" s="348"/>
      <c r="S487" s="348"/>
      <c r="T487" s="348"/>
      <c r="U487" s="348"/>
      <c r="V487" s="348"/>
      <c r="W487" s="348"/>
      <c r="X487" s="347"/>
      <c r="Y487" s="347"/>
      <c r="Z487" s="343"/>
      <c r="AA487" s="340"/>
    </row>
    <row r="488" spans="1:27" ht="15" customHeight="1">
      <c r="A488" s="343"/>
      <c r="B488" s="369"/>
      <c r="C488" s="368"/>
      <c r="D488" s="350"/>
      <c r="E488" s="350">
        <v>4430</v>
      </c>
      <c r="F488" s="361" t="s">
        <v>515</v>
      </c>
      <c r="G488" s="360"/>
      <c r="H488" s="359">
        <v>1200</v>
      </c>
      <c r="I488" s="358"/>
      <c r="J488" s="348">
        <v>1200</v>
      </c>
      <c r="K488" s="348">
        <f>(J488/H488)*100</f>
        <v>100</v>
      </c>
      <c r="L488" s="354">
        <f>J488</f>
        <v>1200</v>
      </c>
      <c r="M488" s="354">
        <f>J488</f>
        <v>1200</v>
      </c>
      <c r="N488" s="348"/>
      <c r="O488" s="354">
        <f>J488</f>
        <v>1200</v>
      </c>
      <c r="P488" s="348"/>
      <c r="Q488" s="348"/>
      <c r="R488" s="348"/>
      <c r="S488" s="348"/>
      <c r="T488" s="348"/>
      <c r="U488" s="348"/>
      <c r="V488" s="348"/>
      <c r="W488" s="348"/>
      <c r="X488" s="359"/>
      <c r="Y488" s="358"/>
      <c r="Z488" s="343"/>
      <c r="AA488" s="340"/>
    </row>
    <row r="489" spans="1:27" ht="19.5" customHeight="1">
      <c r="A489" s="343"/>
      <c r="B489" s="367"/>
      <c r="C489" s="367"/>
      <c r="D489" s="350"/>
      <c r="E489" s="350">
        <v>4520</v>
      </c>
      <c r="F489" s="349" t="s">
        <v>514</v>
      </c>
      <c r="G489" s="349"/>
      <c r="H489" s="347">
        <v>3425</v>
      </c>
      <c r="I489" s="347"/>
      <c r="J489" s="348">
        <v>3424.68</v>
      </c>
      <c r="K489" s="348">
        <f>(J489/H489)*100</f>
        <v>99.99065693430657</v>
      </c>
      <c r="L489" s="354">
        <f>J489</f>
        <v>3424.68</v>
      </c>
      <c r="M489" s="354">
        <f>J489</f>
        <v>3424.68</v>
      </c>
      <c r="N489" s="348"/>
      <c r="O489" s="354">
        <f>J489</f>
        <v>3424.68</v>
      </c>
      <c r="P489" s="348"/>
      <c r="Q489" s="348"/>
      <c r="R489" s="348"/>
      <c r="S489" s="348"/>
      <c r="T489" s="348"/>
      <c r="U489" s="348"/>
      <c r="V489" s="348"/>
      <c r="W489" s="348"/>
      <c r="X489" s="347"/>
      <c r="Y489" s="347"/>
      <c r="Z489" s="343"/>
      <c r="AA489" s="340"/>
    </row>
    <row r="490" spans="1:27" ht="29.25" customHeight="1">
      <c r="A490" s="343"/>
      <c r="B490" s="366"/>
      <c r="C490" s="366"/>
      <c r="D490" s="356">
        <v>92605</v>
      </c>
      <c r="E490" s="356"/>
      <c r="F490" s="355" t="s">
        <v>513</v>
      </c>
      <c r="G490" s="355"/>
      <c r="H490" s="365">
        <f>SUM(H491:H494)</f>
        <v>67822</v>
      </c>
      <c r="I490" s="364"/>
      <c r="J490" s="354">
        <f>SUM(J491:J494)</f>
        <v>67820.38</v>
      </c>
      <c r="K490" s="348">
        <f>(J490/H490)*100</f>
        <v>99.99761139453275</v>
      </c>
      <c r="L490" s="354">
        <f>SUM(L491:L494)</f>
        <v>67820.38</v>
      </c>
      <c r="M490" s="354">
        <f>SUM(M491:M494)</f>
        <v>7820.379999999999</v>
      </c>
      <c r="N490" s="354"/>
      <c r="O490" s="354">
        <f>SUM(O491:O494)</f>
        <v>7820.379999999999</v>
      </c>
      <c r="P490" s="354">
        <v>60000</v>
      </c>
      <c r="Q490" s="354"/>
      <c r="R490" s="354"/>
      <c r="S490" s="354"/>
      <c r="T490" s="354"/>
      <c r="U490" s="354"/>
      <c r="V490" s="354"/>
      <c r="W490" s="354"/>
      <c r="X490" s="353"/>
      <c r="Y490" s="353"/>
      <c r="Z490" s="343"/>
      <c r="AA490" s="340"/>
    </row>
    <row r="491" spans="1:27" ht="30" customHeight="1">
      <c r="A491" s="343"/>
      <c r="B491" s="352"/>
      <c r="C491" s="352"/>
      <c r="D491" s="351"/>
      <c r="E491" s="350">
        <v>2820</v>
      </c>
      <c r="F491" s="349" t="s">
        <v>512</v>
      </c>
      <c r="G491" s="349"/>
      <c r="H491" s="347">
        <v>60000</v>
      </c>
      <c r="I491" s="347"/>
      <c r="J491" s="348">
        <v>60000</v>
      </c>
      <c r="K491" s="348">
        <f>(J491/H491)*100</f>
        <v>100</v>
      </c>
      <c r="L491" s="348">
        <f>J491</f>
        <v>60000</v>
      </c>
      <c r="M491" s="348"/>
      <c r="N491" s="348"/>
      <c r="O491" s="348"/>
      <c r="P491" s="348">
        <f>J491</f>
        <v>60000</v>
      </c>
      <c r="Q491" s="348"/>
      <c r="R491" s="348"/>
      <c r="S491" s="348"/>
      <c r="T491" s="348"/>
      <c r="U491" s="348"/>
      <c r="V491" s="348"/>
      <c r="W491" s="348"/>
      <c r="X491" s="347"/>
      <c r="Y491" s="347"/>
      <c r="Z491" s="343"/>
      <c r="AA491" s="340"/>
    </row>
    <row r="492" spans="1:27" ht="12" customHeight="1">
      <c r="A492" s="343"/>
      <c r="B492" s="363"/>
      <c r="C492" s="362"/>
      <c r="D492" s="351"/>
      <c r="E492" s="350">
        <v>4190</v>
      </c>
      <c r="F492" s="361" t="s">
        <v>511</v>
      </c>
      <c r="G492" s="360"/>
      <c r="H492" s="359">
        <v>5870</v>
      </c>
      <c r="I492" s="358"/>
      <c r="J492" s="348">
        <v>5869.37</v>
      </c>
      <c r="K492" s="348">
        <f>(J492/H492)*100</f>
        <v>99.98926746166951</v>
      </c>
      <c r="L492" s="348">
        <f>J492</f>
        <v>5869.37</v>
      </c>
      <c r="M492" s="348">
        <f>J492</f>
        <v>5869.37</v>
      </c>
      <c r="N492" s="348"/>
      <c r="O492" s="348">
        <f>J492</f>
        <v>5869.37</v>
      </c>
      <c r="P492" s="348"/>
      <c r="Q492" s="348"/>
      <c r="R492" s="348"/>
      <c r="S492" s="348"/>
      <c r="T492" s="348"/>
      <c r="U492" s="348"/>
      <c r="V492" s="348"/>
      <c r="W492" s="348"/>
      <c r="X492" s="359"/>
      <c r="Y492" s="358"/>
      <c r="Z492" s="343"/>
      <c r="AA492" s="340"/>
    </row>
    <row r="493" spans="1:27" ht="15" customHeight="1">
      <c r="A493" s="343"/>
      <c r="B493" s="352"/>
      <c r="C493" s="352"/>
      <c r="D493" s="351"/>
      <c r="E493" s="350">
        <v>4210</v>
      </c>
      <c r="F493" s="349" t="s">
        <v>104</v>
      </c>
      <c r="G493" s="349"/>
      <c r="H493" s="347">
        <v>1558</v>
      </c>
      <c r="I493" s="347"/>
      <c r="J493" s="348">
        <v>1557.6</v>
      </c>
      <c r="K493" s="348">
        <f>(J493/H493)*100</f>
        <v>99.97432605905006</v>
      </c>
      <c r="L493" s="348">
        <f>J493</f>
        <v>1557.6</v>
      </c>
      <c r="M493" s="348">
        <f>J493</f>
        <v>1557.6</v>
      </c>
      <c r="N493" s="348"/>
      <c r="O493" s="348">
        <f>J493</f>
        <v>1557.6</v>
      </c>
      <c r="P493" s="348"/>
      <c r="Q493" s="348"/>
      <c r="R493" s="348"/>
      <c r="S493" s="348"/>
      <c r="T493" s="348"/>
      <c r="U493" s="348"/>
      <c r="V493" s="348"/>
      <c r="W493" s="348"/>
      <c r="X493" s="347"/>
      <c r="Y493" s="347"/>
      <c r="Z493" s="343"/>
      <c r="AA493" s="340"/>
    </row>
    <row r="494" spans="1:27" ht="15" customHeight="1">
      <c r="A494" s="343"/>
      <c r="B494" s="352"/>
      <c r="C494" s="352"/>
      <c r="D494" s="351"/>
      <c r="E494" s="350">
        <v>4220</v>
      </c>
      <c r="F494" s="349" t="s">
        <v>256</v>
      </c>
      <c r="G494" s="349"/>
      <c r="H494" s="347">
        <v>394</v>
      </c>
      <c r="I494" s="347"/>
      <c r="J494" s="348">
        <v>393.41</v>
      </c>
      <c r="K494" s="348">
        <f>(J494/H494)*100</f>
        <v>99.8502538071066</v>
      </c>
      <c r="L494" s="348">
        <f>J494</f>
        <v>393.41</v>
      </c>
      <c r="M494" s="348">
        <f>J494</f>
        <v>393.41</v>
      </c>
      <c r="N494" s="348"/>
      <c r="O494" s="348">
        <f>J494</f>
        <v>393.41</v>
      </c>
      <c r="P494" s="348"/>
      <c r="Q494" s="348"/>
      <c r="R494" s="348"/>
      <c r="S494" s="348"/>
      <c r="T494" s="348"/>
      <c r="U494" s="348"/>
      <c r="V494" s="348"/>
      <c r="W494" s="348"/>
      <c r="X494" s="347"/>
      <c r="Y494" s="347"/>
      <c r="Z494" s="343"/>
      <c r="AA494" s="340"/>
    </row>
    <row r="495" spans="1:27" ht="15" customHeight="1">
      <c r="A495" s="343"/>
      <c r="B495" s="357"/>
      <c r="C495" s="357"/>
      <c r="D495" s="356">
        <v>92695</v>
      </c>
      <c r="E495" s="356"/>
      <c r="F495" s="355" t="s">
        <v>15</v>
      </c>
      <c r="G495" s="355"/>
      <c r="H495" s="353">
        <f>H496</f>
        <v>1688</v>
      </c>
      <c r="I495" s="353"/>
      <c r="J495" s="354">
        <f>J496</f>
        <v>1599</v>
      </c>
      <c r="K495" s="348">
        <f>(J495/H495)*100</f>
        <v>94.72748815165876</v>
      </c>
      <c r="L495" s="354"/>
      <c r="M495" s="354"/>
      <c r="N495" s="354"/>
      <c r="O495" s="354"/>
      <c r="P495" s="354"/>
      <c r="Q495" s="354"/>
      <c r="R495" s="354"/>
      <c r="S495" s="354"/>
      <c r="T495" s="354"/>
      <c r="U495" s="354">
        <f>U496</f>
        <v>1599</v>
      </c>
      <c r="V495" s="354">
        <f>V496</f>
        <v>1599</v>
      </c>
      <c r="W495" s="354"/>
      <c r="X495" s="353"/>
      <c r="Y495" s="353"/>
      <c r="Z495" s="343"/>
      <c r="AA495" s="340"/>
    </row>
    <row r="496" spans="1:27" ht="20.25" customHeight="1">
      <c r="A496" s="343"/>
      <c r="B496" s="352"/>
      <c r="C496" s="352"/>
      <c r="D496" s="351"/>
      <c r="E496" s="350">
        <v>6050</v>
      </c>
      <c r="F496" s="349" t="s">
        <v>308</v>
      </c>
      <c r="G496" s="349"/>
      <c r="H496" s="347">
        <v>1688</v>
      </c>
      <c r="I496" s="347"/>
      <c r="J496" s="348">
        <v>1599</v>
      </c>
      <c r="K496" s="348">
        <f>(J496/H496)*100</f>
        <v>94.72748815165876</v>
      </c>
      <c r="L496" s="348">
        <f>J496</f>
        <v>1599</v>
      </c>
      <c r="M496" s="348">
        <f>J496</f>
        <v>1599</v>
      </c>
      <c r="N496" s="348"/>
      <c r="O496" s="348">
        <f>J496</f>
        <v>1599</v>
      </c>
      <c r="P496" s="348"/>
      <c r="Q496" s="348"/>
      <c r="R496" s="348"/>
      <c r="S496" s="348"/>
      <c r="T496" s="348"/>
      <c r="U496" s="348">
        <f>J496</f>
        <v>1599</v>
      </c>
      <c r="V496" s="348">
        <f>J496</f>
        <v>1599</v>
      </c>
      <c r="W496" s="348"/>
      <c r="X496" s="347"/>
      <c r="Y496" s="347"/>
      <c r="Z496" s="343"/>
      <c r="AA496" s="340"/>
    </row>
    <row r="497" spans="1:27" ht="29.25" customHeight="1">
      <c r="A497" s="343"/>
      <c r="B497" s="346" t="s">
        <v>510</v>
      </c>
      <c r="C497" s="346"/>
      <c r="D497" s="346"/>
      <c r="E497" s="346"/>
      <c r="F497" s="346"/>
      <c r="G497" s="346"/>
      <c r="H497" s="344">
        <f>SUM(H11+H36+H42+H57+H65+H77+H151+H176+H197+H201+H205+H339+H351+H388+H408+H442+H470+H484+H26+H69)</f>
        <v>33902886.57000001</v>
      </c>
      <c r="I497" s="344"/>
      <c r="J497" s="345">
        <f>J11+J26+J36+J42+J57+J65+J77+J151+J176+J197+J201+J205+J339+J351+J388+J408+J442+J470+J484+J69</f>
        <v>32261142.469999995</v>
      </c>
      <c r="K497" s="345">
        <f>(J497/H497)*100</f>
        <v>95.15750938608053</v>
      </c>
      <c r="L497" s="345">
        <f>L11+L26+L36+L42+L57+L65+L77+L151+L176+L197+L201+L205+L339+L351+L388+L408+L442+L470+L484+L69</f>
        <v>29852814.95</v>
      </c>
      <c r="M497" s="345">
        <f>M11+M26+M36+M42+M57+M65+M77+M151+M176+M197+M201+M205+M339+M351+M388+M408+M442+M470+M484+M69</f>
        <v>19599202.589999996</v>
      </c>
      <c r="N497" s="345">
        <f>N11+N26+N36+N42+N57+N65+N69+N77+N151+N176+N197+N201+N205+N339+N351+N388+N408+N442+N470+N484</f>
        <v>12557575.62</v>
      </c>
      <c r="O497" s="345">
        <f>O11+O26+O36+O42+O57+O65+O69+O77+O151+O176+O197+O201+O205+O339+O351+O388+O408+O442+O470+O484</f>
        <v>7041626.97</v>
      </c>
      <c r="P497" s="345">
        <f>P11+P26+P36+P42+P57+P65+P69+P77+P151+P176+P197+P201+P205+P339+P351+P388+P408+P442+P470+P484</f>
        <v>422822.83</v>
      </c>
      <c r="Q497" s="345">
        <f>Q11+Q26+Q36+Q42+Q57+Q65+Q69+Q77+Q151+Q176+Q197+Q201+Q205+Q339+Q351+Q388+Q408+Q442+Q470+Q484</f>
        <v>9439210.2</v>
      </c>
      <c r="R497" s="345">
        <f>R11+R26+R36+R42+R57+R65+R69+R77+R151+R168+R176+R197+R201+R205+R339+R351+R388+R408+R442+R470+R484</f>
        <v>215997.93</v>
      </c>
      <c r="S497" s="345"/>
      <c r="T497" s="345">
        <f>T11+T26+T36+T42+T57+T65+T69+T77+T151+T168+T176+T197+T201+T205+T339+T351+T388+T408+T442+T470+T484</f>
        <v>175581.4</v>
      </c>
      <c r="U497" s="345">
        <f>U11+U26+U36+U42+U57+U65+U69+U77+U151+U168+U176+U197+U201+U205+U339+U351+U388+U408+U442+U470+U484</f>
        <v>2408327.519999999</v>
      </c>
      <c r="V497" s="345">
        <f>V11+V26+V36+V42+V57+V65+V69+V77+V151+V168+V176+V197+V201+V205+V339+V351+V388+V408+V442+V470+V484</f>
        <v>2408327.519999999</v>
      </c>
      <c r="W497" s="345">
        <f>W11+W26+W36+W42+W57+W65+W69+W77+W151+W168+W176+W197+W201+W205+W339+W351+W388+W408+W442+W470+W484</f>
        <v>499813.06</v>
      </c>
      <c r="X497" s="344"/>
      <c r="Y497" s="344"/>
      <c r="Z497" s="343"/>
      <c r="AA497" s="340"/>
    </row>
    <row r="498" spans="1:27" ht="45" customHeight="1">
      <c r="A498" s="341"/>
      <c r="B498" s="341"/>
      <c r="C498" s="341"/>
      <c r="D498" s="341"/>
      <c r="E498" s="341"/>
      <c r="F498" s="341"/>
      <c r="G498" s="341"/>
      <c r="H498" s="341"/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341"/>
      <c r="T498" s="341"/>
      <c r="U498" s="341"/>
      <c r="V498" s="341"/>
      <c r="W498" s="341"/>
      <c r="X498" s="341"/>
      <c r="Y498" s="341"/>
      <c r="Z498" s="341"/>
      <c r="AA498" s="340"/>
    </row>
    <row r="499" spans="1:27" ht="15" customHeight="1">
      <c r="A499" s="341"/>
      <c r="B499" s="341"/>
      <c r="C499" s="341"/>
      <c r="D499" s="341"/>
      <c r="E499" s="341"/>
      <c r="F499" s="341"/>
      <c r="G499" s="341"/>
      <c r="H499" s="341"/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341"/>
      <c r="T499" s="341"/>
      <c r="U499" s="341"/>
      <c r="V499" s="341"/>
      <c r="W499" s="341"/>
      <c r="X499" s="342"/>
      <c r="Y499" s="341"/>
      <c r="Z499" s="341"/>
      <c r="AA499" s="340"/>
    </row>
  </sheetData>
  <sheetProtection/>
  <mergeCells count="1966">
    <mergeCell ref="H335:I335"/>
    <mergeCell ref="X335:Y335"/>
    <mergeCell ref="H314:I314"/>
    <mergeCell ref="X314:Y314"/>
    <mergeCell ref="B334:C334"/>
    <mergeCell ref="F334:G334"/>
    <mergeCell ref="H334:I334"/>
    <mergeCell ref="X334:Y334"/>
    <mergeCell ref="H321:I321"/>
    <mergeCell ref="X321:Y321"/>
    <mergeCell ref="F192:G192"/>
    <mergeCell ref="H192:I192"/>
    <mergeCell ref="X192:Y192"/>
    <mergeCell ref="B199:C199"/>
    <mergeCell ref="F199:G199"/>
    <mergeCell ref="H199:I199"/>
    <mergeCell ref="X199:Y199"/>
    <mergeCell ref="B194:C194"/>
    <mergeCell ref="F194:G194"/>
    <mergeCell ref="H194:I194"/>
    <mergeCell ref="H173:I173"/>
    <mergeCell ref="H174:I174"/>
    <mergeCell ref="X170:Y170"/>
    <mergeCell ref="X171:Y171"/>
    <mergeCell ref="X172:Y172"/>
    <mergeCell ref="X173:Y173"/>
    <mergeCell ref="X174:Y174"/>
    <mergeCell ref="H159:I159"/>
    <mergeCell ref="H160:I160"/>
    <mergeCell ref="B170:C170"/>
    <mergeCell ref="B171:C171"/>
    <mergeCell ref="B172:C172"/>
    <mergeCell ref="B173:C173"/>
    <mergeCell ref="F170:G170"/>
    <mergeCell ref="F171:G171"/>
    <mergeCell ref="F172:G172"/>
    <mergeCell ref="F173:G173"/>
    <mergeCell ref="X83:Y83"/>
    <mergeCell ref="X84:Y84"/>
    <mergeCell ref="X86:Y86"/>
    <mergeCell ref="X89:Y89"/>
    <mergeCell ref="X110:Y110"/>
    <mergeCell ref="X113:Y113"/>
    <mergeCell ref="X87:Y87"/>
    <mergeCell ref="X112:Y112"/>
    <mergeCell ref="X154:Y154"/>
    <mergeCell ref="X155:Y155"/>
    <mergeCell ref="X156:Y156"/>
    <mergeCell ref="B178:C178"/>
    <mergeCell ref="F178:G178"/>
    <mergeCell ref="H178:I178"/>
    <mergeCell ref="X178:Y178"/>
    <mergeCell ref="F167:G167"/>
    <mergeCell ref="H167:I167"/>
    <mergeCell ref="B168:C168"/>
    <mergeCell ref="F168:G168"/>
    <mergeCell ref="X161:Y161"/>
    <mergeCell ref="X162:Y162"/>
    <mergeCell ref="X163:Y163"/>
    <mergeCell ref="X164:Y164"/>
    <mergeCell ref="X165:Y165"/>
    <mergeCell ref="X166:Y166"/>
    <mergeCell ref="H168:I168"/>
    <mergeCell ref="X168:Y168"/>
    <mergeCell ref="F162:G162"/>
    <mergeCell ref="H163:I163"/>
    <mergeCell ref="H164:I164"/>
    <mergeCell ref="F165:G165"/>
    <mergeCell ref="H165:I165"/>
    <mergeCell ref="F166:G166"/>
    <mergeCell ref="H166:I166"/>
    <mergeCell ref="H148:I148"/>
    <mergeCell ref="B161:C161"/>
    <mergeCell ref="F161:G161"/>
    <mergeCell ref="H161:I161"/>
    <mergeCell ref="B154:C154"/>
    <mergeCell ref="B155:C155"/>
    <mergeCell ref="B156:C156"/>
    <mergeCell ref="B157:C157"/>
    <mergeCell ref="B150:C150"/>
    <mergeCell ref="H150:I150"/>
    <mergeCell ref="B160:C160"/>
    <mergeCell ref="F154:G154"/>
    <mergeCell ref="F155:G155"/>
    <mergeCell ref="F156:G156"/>
    <mergeCell ref="F157:G157"/>
    <mergeCell ref="F158:G158"/>
    <mergeCell ref="B158:C158"/>
    <mergeCell ref="B159:C159"/>
    <mergeCell ref="X146:Y146"/>
    <mergeCell ref="B146:C146"/>
    <mergeCell ref="F146:G146"/>
    <mergeCell ref="H146:I146"/>
    <mergeCell ref="F159:G159"/>
    <mergeCell ref="F160:G160"/>
    <mergeCell ref="X157:Y157"/>
    <mergeCell ref="X158:Y158"/>
    <mergeCell ref="X159:Y159"/>
    <mergeCell ref="X160:Y160"/>
    <mergeCell ref="A1:Z1"/>
    <mergeCell ref="B2:Z2"/>
    <mergeCell ref="A3:B3"/>
    <mergeCell ref="C3:F3"/>
    <mergeCell ref="G3:H3"/>
    <mergeCell ref="B134:C134"/>
    <mergeCell ref="F134:G134"/>
    <mergeCell ref="H134:I134"/>
    <mergeCell ref="X134:Y134"/>
    <mergeCell ref="I3:Z3"/>
    <mergeCell ref="Q7:Q9"/>
    <mergeCell ref="R7:R9"/>
    <mergeCell ref="S7:S9"/>
    <mergeCell ref="T7:T9"/>
    <mergeCell ref="L5:L9"/>
    <mergeCell ref="M5:T6"/>
    <mergeCell ref="V5:Y5"/>
    <mergeCell ref="B4:C9"/>
    <mergeCell ref="D4:D9"/>
    <mergeCell ref="E4:E9"/>
    <mergeCell ref="F4:G9"/>
    <mergeCell ref="L4:Y4"/>
    <mergeCell ref="W8:W9"/>
    <mergeCell ref="H4:K4"/>
    <mergeCell ref="K5:K9"/>
    <mergeCell ref="P7:P9"/>
    <mergeCell ref="B10:C10"/>
    <mergeCell ref="F10:G10"/>
    <mergeCell ref="H10:I10"/>
    <mergeCell ref="X10:Y10"/>
    <mergeCell ref="V6:V9"/>
    <mergeCell ref="W6:W7"/>
    <mergeCell ref="X6:Y9"/>
    <mergeCell ref="M7:M9"/>
    <mergeCell ref="N7:O8"/>
    <mergeCell ref="U5:U9"/>
    <mergeCell ref="H5:I9"/>
    <mergeCell ref="B11:C11"/>
    <mergeCell ref="F11:G11"/>
    <mergeCell ref="H11:I11"/>
    <mergeCell ref="X11:Y11"/>
    <mergeCell ref="B12:C12"/>
    <mergeCell ref="F12:G12"/>
    <mergeCell ref="H12:I12"/>
    <mergeCell ref="X12:Y12"/>
    <mergeCell ref="J5:J9"/>
    <mergeCell ref="B13:C13"/>
    <mergeCell ref="F13:G13"/>
    <mergeCell ref="H13:I13"/>
    <mergeCell ref="X13:Y13"/>
    <mergeCell ref="B24:C24"/>
    <mergeCell ref="F24:G24"/>
    <mergeCell ref="H24:I24"/>
    <mergeCell ref="X24:Y24"/>
    <mergeCell ref="B14:C14"/>
    <mergeCell ref="F14:G14"/>
    <mergeCell ref="H14:I14"/>
    <mergeCell ref="X14:Y14"/>
    <mergeCell ref="B15:C15"/>
    <mergeCell ref="F15:G15"/>
    <mergeCell ref="H15:I15"/>
    <mergeCell ref="X15:Y15"/>
    <mergeCell ref="B16:C16"/>
    <mergeCell ref="F16:G16"/>
    <mergeCell ref="H16:I16"/>
    <mergeCell ref="X16:Y16"/>
    <mergeCell ref="B17:C17"/>
    <mergeCell ref="F17:G17"/>
    <mergeCell ref="H17:I17"/>
    <mergeCell ref="X17:Y17"/>
    <mergeCell ref="B18:C18"/>
    <mergeCell ref="F18:G18"/>
    <mergeCell ref="H18:I18"/>
    <mergeCell ref="X18:Y18"/>
    <mergeCell ref="B19:C19"/>
    <mergeCell ref="F19:G19"/>
    <mergeCell ref="H19:I19"/>
    <mergeCell ref="X19:Y19"/>
    <mergeCell ref="B20:C20"/>
    <mergeCell ref="F20:G20"/>
    <mergeCell ref="H20:I20"/>
    <mergeCell ref="X20:Y20"/>
    <mergeCell ref="B21:C21"/>
    <mergeCell ref="F21:G21"/>
    <mergeCell ref="H21:I21"/>
    <mergeCell ref="X21:Y21"/>
    <mergeCell ref="B22:C22"/>
    <mergeCell ref="F22:G22"/>
    <mergeCell ref="H22:I22"/>
    <mergeCell ref="X22:Y22"/>
    <mergeCell ref="B23:C23"/>
    <mergeCell ref="F23:G23"/>
    <mergeCell ref="H23:I23"/>
    <mergeCell ref="X23:Y23"/>
    <mergeCell ref="B25:C25"/>
    <mergeCell ref="F25:G25"/>
    <mergeCell ref="H25:I25"/>
    <mergeCell ref="X25:Y25"/>
    <mergeCell ref="B26:C26"/>
    <mergeCell ref="F26:G26"/>
    <mergeCell ref="H26:I26"/>
    <mergeCell ref="X26:Y26"/>
    <mergeCell ref="B27:C27"/>
    <mergeCell ref="F27:G27"/>
    <mergeCell ref="H27:I27"/>
    <mergeCell ref="X27:Y27"/>
    <mergeCell ref="B28:C28"/>
    <mergeCell ref="F28:G28"/>
    <mergeCell ref="H28:I28"/>
    <mergeCell ref="X28:Y28"/>
    <mergeCell ref="B29:C29"/>
    <mergeCell ref="F29:G29"/>
    <mergeCell ref="H29:I29"/>
    <mergeCell ref="X29:Y29"/>
    <mergeCell ref="B30:C30"/>
    <mergeCell ref="F30:G30"/>
    <mergeCell ref="H30:I30"/>
    <mergeCell ref="X30:Y30"/>
    <mergeCell ref="B31:C31"/>
    <mergeCell ref="F31:G31"/>
    <mergeCell ref="H31:I31"/>
    <mergeCell ref="X31:Y31"/>
    <mergeCell ref="B32:C32"/>
    <mergeCell ref="F32:G32"/>
    <mergeCell ref="H32:I32"/>
    <mergeCell ref="X32:Y32"/>
    <mergeCell ref="B33:C33"/>
    <mergeCell ref="F33:G33"/>
    <mergeCell ref="H33:I33"/>
    <mergeCell ref="X33:Y33"/>
    <mergeCell ref="B34:C34"/>
    <mergeCell ref="F34:G34"/>
    <mergeCell ref="H34:I34"/>
    <mergeCell ref="X34:Y34"/>
    <mergeCell ref="B35:C35"/>
    <mergeCell ref="F35:G35"/>
    <mergeCell ref="H35:I35"/>
    <mergeCell ref="X35:Y35"/>
    <mergeCell ref="B36:C36"/>
    <mergeCell ref="F36:G36"/>
    <mergeCell ref="H36:I36"/>
    <mergeCell ref="X36:Y36"/>
    <mergeCell ref="B37:C37"/>
    <mergeCell ref="F37:G37"/>
    <mergeCell ref="H37:I37"/>
    <mergeCell ref="X37:Y37"/>
    <mergeCell ref="B83:C83"/>
    <mergeCell ref="F83:G83"/>
    <mergeCell ref="H83:I83"/>
    <mergeCell ref="B40:C40"/>
    <mergeCell ref="F40:G40"/>
    <mergeCell ref="H40:I40"/>
    <mergeCell ref="B86:C86"/>
    <mergeCell ref="F86:G86"/>
    <mergeCell ref="H86:I86"/>
    <mergeCell ref="B89:C89"/>
    <mergeCell ref="F89:G89"/>
    <mergeCell ref="H89:I89"/>
    <mergeCell ref="B87:C87"/>
    <mergeCell ref="F87:G87"/>
    <mergeCell ref="H87:I87"/>
    <mergeCell ref="B88:C88"/>
    <mergeCell ref="X40:Y40"/>
    <mergeCell ref="B41:C41"/>
    <mergeCell ref="F41:G41"/>
    <mergeCell ref="H41:I41"/>
    <mergeCell ref="X41:Y41"/>
    <mergeCell ref="B42:C42"/>
    <mergeCell ref="F42:G42"/>
    <mergeCell ref="H42:I42"/>
    <mergeCell ref="X42:Y42"/>
    <mergeCell ref="B43:C43"/>
    <mergeCell ref="F43:G43"/>
    <mergeCell ref="H43:I43"/>
    <mergeCell ref="X43:Y43"/>
    <mergeCell ref="B44:C44"/>
    <mergeCell ref="F44:G44"/>
    <mergeCell ref="H44:I44"/>
    <mergeCell ref="X44:Y44"/>
    <mergeCell ref="B45:C45"/>
    <mergeCell ref="F45:G45"/>
    <mergeCell ref="H45:I45"/>
    <mergeCell ref="X45:Y45"/>
    <mergeCell ref="B46:C46"/>
    <mergeCell ref="F46:G46"/>
    <mergeCell ref="H46:I46"/>
    <mergeCell ref="X46:Y46"/>
    <mergeCell ref="B48:C48"/>
    <mergeCell ref="F48:G48"/>
    <mergeCell ref="H48:I48"/>
    <mergeCell ref="X48:Y48"/>
    <mergeCell ref="B49:C49"/>
    <mergeCell ref="F49:G49"/>
    <mergeCell ref="H49:I49"/>
    <mergeCell ref="X49:Y49"/>
    <mergeCell ref="B50:C50"/>
    <mergeCell ref="F50:G50"/>
    <mergeCell ref="H50:I50"/>
    <mergeCell ref="X50:Y50"/>
    <mergeCell ref="B51:C51"/>
    <mergeCell ref="F51:G51"/>
    <mergeCell ref="H51:I51"/>
    <mergeCell ref="X51:Y51"/>
    <mergeCell ref="B52:C52"/>
    <mergeCell ref="F52:G52"/>
    <mergeCell ref="H52:I52"/>
    <mergeCell ref="X52:Y52"/>
    <mergeCell ref="B53:C53"/>
    <mergeCell ref="F53:G53"/>
    <mergeCell ref="H53:I53"/>
    <mergeCell ref="X53:Y53"/>
    <mergeCell ref="H54:I54"/>
    <mergeCell ref="X54:Y54"/>
    <mergeCell ref="B57:C57"/>
    <mergeCell ref="F57:G57"/>
    <mergeCell ref="H57:I57"/>
    <mergeCell ref="X57:Y57"/>
    <mergeCell ref="B56:C56"/>
    <mergeCell ref="F56:G56"/>
    <mergeCell ref="H56:I56"/>
    <mergeCell ref="X56:Y56"/>
    <mergeCell ref="B58:C58"/>
    <mergeCell ref="F58:G58"/>
    <mergeCell ref="H58:I58"/>
    <mergeCell ref="X58:Y58"/>
    <mergeCell ref="B59:C59"/>
    <mergeCell ref="F59:G59"/>
    <mergeCell ref="H59:I59"/>
    <mergeCell ref="X59:Y59"/>
    <mergeCell ref="B60:C60"/>
    <mergeCell ref="F60:G60"/>
    <mergeCell ref="H60:I60"/>
    <mergeCell ref="X60:Y60"/>
    <mergeCell ref="B61:C61"/>
    <mergeCell ref="F61:G61"/>
    <mergeCell ref="H61:I61"/>
    <mergeCell ref="X61:Y61"/>
    <mergeCell ref="B62:C62"/>
    <mergeCell ref="F62:G62"/>
    <mergeCell ref="H62:I62"/>
    <mergeCell ref="X62:Y62"/>
    <mergeCell ref="B63:C63"/>
    <mergeCell ref="F63:G63"/>
    <mergeCell ref="H63:I63"/>
    <mergeCell ref="X63:Y63"/>
    <mergeCell ref="B64:C64"/>
    <mergeCell ref="F64:G64"/>
    <mergeCell ref="H64:I64"/>
    <mergeCell ref="X64:Y64"/>
    <mergeCell ref="B65:C65"/>
    <mergeCell ref="F65:G65"/>
    <mergeCell ref="H65:I65"/>
    <mergeCell ref="X65:Y65"/>
    <mergeCell ref="B66:C66"/>
    <mergeCell ref="F66:G66"/>
    <mergeCell ref="H66:I66"/>
    <mergeCell ref="X66:Y66"/>
    <mergeCell ref="B67:C67"/>
    <mergeCell ref="F67:G67"/>
    <mergeCell ref="H67:I67"/>
    <mergeCell ref="X67:Y67"/>
    <mergeCell ref="B77:C77"/>
    <mergeCell ref="F77:G77"/>
    <mergeCell ref="H77:I77"/>
    <mergeCell ref="X77:Y77"/>
    <mergeCell ref="B70:C70"/>
    <mergeCell ref="X70:Y70"/>
    <mergeCell ref="F71:G71"/>
    <mergeCell ref="F72:G72"/>
    <mergeCell ref="F73:G73"/>
    <mergeCell ref="H72:I72"/>
    <mergeCell ref="B78:C78"/>
    <mergeCell ref="F78:G78"/>
    <mergeCell ref="H78:I78"/>
    <mergeCell ref="X78:Y78"/>
    <mergeCell ref="B79:C79"/>
    <mergeCell ref="F79:G79"/>
    <mergeCell ref="H79:I79"/>
    <mergeCell ref="X79:Y79"/>
    <mergeCell ref="B80:C80"/>
    <mergeCell ref="F80:G80"/>
    <mergeCell ref="H80:I80"/>
    <mergeCell ref="X80:Y80"/>
    <mergeCell ref="B81:C81"/>
    <mergeCell ref="F81:G81"/>
    <mergeCell ref="H81:I81"/>
    <mergeCell ref="X81:Y81"/>
    <mergeCell ref="B82:C82"/>
    <mergeCell ref="F82:G82"/>
    <mergeCell ref="H82:I82"/>
    <mergeCell ref="X82:Y82"/>
    <mergeCell ref="B85:C85"/>
    <mergeCell ref="F85:G85"/>
    <mergeCell ref="H85:I85"/>
    <mergeCell ref="X85:Y85"/>
    <mergeCell ref="F84:G84"/>
    <mergeCell ref="H84:I84"/>
    <mergeCell ref="F88:G88"/>
    <mergeCell ref="H88:I88"/>
    <mergeCell ref="X88:Y88"/>
    <mergeCell ref="B90:C90"/>
    <mergeCell ref="F90:G90"/>
    <mergeCell ref="H90:I90"/>
    <mergeCell ref="X90:Y90"/>
    <mergeCell ref="B93:C93"/>
    <mergeCell ref="F93:G93"/>
    <mergeCell ref="H93:I93"/>
    <mergeCell ref="X93:Y93"/>
    <mergeCell ref="B92:C92"/>
    <mergeCell ref="F92:G92"/>
    <mergeCell ref="H92:I92"/>
    <mergeCell ref="X92:Y92"/>
    <mergeCell ref="X132:Y132"/>
    <mergeCell ref="B94:C94"/>
    <mergeCell ref="F94:G94"/>
    <mergeCell ref="H94:I94"/>
    <mergeCell ref="X94:Y94"/>
    <mergeCell ref="B95:C95"/>
    <mergeCell ref="F95:G95"/>
    <mergeCell ref="B132:C132"/>
    <mergeCell ref="F132:G132"/>
    <mergeCell ref="H132:I132"/>
    <mergeCell ref="H95:I95"/>
    <mergeCell ref="X95:Y95"/>
    <mergeCell ref="B96:C96"/>
    <mergeCell ref="F96:G96"/>
    <mergeCell ref="H96:I96"/>
    <mergeCell ref="X96:Y96"/>
    <mergeCell ref="B97:C97"/>
    <mergeCell ref="F97:G97"/>
    <mergeCell ref="H97:I97"/>
    <mergeCell ref="X97:Y97"/>
    <mergeCell ref="X101:Y101"/>
    <mergeCell ref="B98:C98"/>
    <mergeCell ref="F98:G98"/>
    <mergeCell ref="H98:I98"/>
    <mergeCell ref="X98:Y98"/>
    <mergeCell ref="B99:C99"/>
    <mergeCell ref="F99:G99"/>
    <mergeCell ref="H99:I99"/>
    <mergeCell ref="X99:Y99"/>
    <mergeCell ref="F103:G103"/>
    <mergeCell ref="H103:I103"/>
    <mergeCell ref="X103:Y103"/>
    <mergeCell ref="B100:C100"/>
    <mergeCell ref="F100:G100"/>
    <mergeCell ref="H100:I100"/>
    <mergeCell ref="X100:Y100"/>
    <mergeCell ref="B101:C101"/>
    <mergeCell ref="F101:G101"/>
    <mergeCell ref="H101:I101"/>
    <mergeCell ref="B104:C104"/>
    <mergeCell ref="F104:G104"/>
    <mergeCell ref="H104:I104"/>
    <mergeCell ref="X104:Y104"/>
    <mergeCell ref="B102:C102"/>
    <mergeCell ref="F102:G102"/>
    <mergeCell ref="H102:I102"/>
    <mergeCell ref="X102:Y102"/>
    <mergeCell ref="B103:C103"/>
    <mergeCell ref="B105:C105"/>
    <mergeCell ref="F105:G105"/>
    <mergeCell ref="H105:I105"/>
    <mergeCell ref="X105:Y105"/>
    <mergeCell ref="B106:C106"/>
    <mergeCell ref="F106:G106"/>
    <mergeCell ref="H106:I106"/>
    <mergeCell ref="X106:Y106"/>
    <mergeCell ref="B107:C107"/>
    <mergeCell ref="F107:G107"/>
    <mergeCell ref="H107:I107"/>
    <mergeCell ref="X107:Y107"/>
    <mergeCell ref="B108:C108"/>
    <mergeCell ref="F108:G108"/>
    <mergeCell ref="H108:I108"/>
    <mergeCell ref="X108:Y108"/>
    <mergeCell ref="B109:C109"/>
    <mergeCell ref="F109:G109"/>
    <mergeCell ref="H109:I109"/>
    <mergeCell ref="X109:Y109"/>
    <mergeCell ref="B110:C110"/>
    <mergeCell ref="F110:G110"/>
    <mergeCell ref="H110:I110"/>
    <mergeCell ref="B111:C111"/>
    <mergeCell ref="F111:G111"/>
    <mergeCell ref="H111:I111"/>
    <mergeCell ref="X111:Y111"/>
    <mergeCell ref="B112:C112"/>
    <mergeCell ref="F112:G112"/>
    <mergeCell ref="B114:C114"/>
    <mergeCell ref="F114:G114"/>
    <mergeCell ref="H114:I114"/>
    <mergeCell ref="X114:Y114"/>
    <mergeCell ref="H112:I112"/>
    <mergeCell ref="B115:C115"/>
    <mergeCell ref="F115:G115"/>
    <mergeCell ref="H115:I115"/>
    <mergeCell ref="X115:Y115"/>
    <mergeCell ref="B116:C116"/>
    <mergeCell ref="F116:G116"/>
    <mergeCell ref="H116:I116"/>
    <mergeCell ref="X116:Y116"/>
    <mergeCell ref="B117:C117"/>
    <mergeCell ref="F117:G117"/>
    <mergeCell ref="H117:I117"/>
    <mergeCell ref="X117:Y117"/>
    <mergeCell ref="B118:C118"/>
    <mergeCell ref="F118:G118"/>
    <mergeCell ref="H118:I118"/>
    <mergeCell ref="X118:Y118"/>
    <mergeCell ref="B119:C119"/>
    <mergeCell ref="F119:G119"/>
    <mergeCell ref="H119:I119"/>
    <mergeCell ref="X119:Y119"/>
    <mergeCell ref="B120:C120"/>
    <mergeCell ref="F120:G120"/>
    <mergeCell ref="H120:I120"/>
    <mergeCell ref="X120:Y120"/>
    <mergeCell ref="B121:C121"/>
    <mergeCell ref="F121:G121"/>
    <mergeCell ref="H121:I121"/>
    <mergeCell ref="X121:Y121"/>
    <mergeCell ref="B122:C122"/>
    <mergeCell ref="F122:G122"/>
    <mergeCell ref="H122:I122"/>
    <mergeCell ref="X122:Y122"/>
    <mergeCell ref="B123:C123"/>
    <mergeCell ref="F123:G123"/>
    <mergeCell ref="H123:I123"/>
    <mergeCell ref="X123:Y123"/>
    <mergeCell ref="B124:C124"/>
    <mergeCell ref="F124:G124"/>
    <mergeCell ref="H124:I124"/>
    <mergeCell ref="X124:Y124"/>
    <mergeCell ref="B125:C125"/>
    <mergeCell ref="F125:G125"/>
    <mergeCell ref="H125:I125"/>
    <mergeCell ref="X125:Y125"/>
    <mergeCell ref="B126:C126"/>
    <mergeCell ref="F126:G126"/>
    <mergeCell ref="H126:I126"/>
    <mergeCell ref="X126:Y126"/>
    <mergeCell ref="B127:C127"/>
    <mergeCell ref="F127:G127"/>
    <mergeCell ref="H127:I127"/>
    <mergeCell ref="X127:Y127"/>
    <mergeCell ref="B128:C128"/>
    <mergeCell ref="F128:G128"/>
    <mergeCell ref="H128:I128"/>
    <mergeCell ref="X128:Y128"/>
    <mergeCell ref="B129:C129"/>
    <mergeCell ref="F129:G129"/>
    <mergeCell ref="H129:I129"/>
    <mergeCell ref="X129:Y129"/>
    <mergeCell ref="B130:C130"/>
    <mergeCell ref="F130:G130"/>
    <mergeCell ref="H130:I130"/>
    <mergeCell ref="X130:Y130"/>
    <mergeCell ref="B131:C131"/>
    <mergeCell ref="F131:G131"/>
    <mergeCell ref="H131:I131"/>
    <mergeCell ref="X131:Y131"/>
    <mergeCell ref="A135:B135"/>
    <mergeCell ref="C135:F135"/>
    <mergeCell ref="G135:H135"/>
    <mergeCell ref="I135:Z135"/>
    <mergeCell ref="H133:I133"/>
    <mergeCell ref="F133:G133"/>
    <mergeCell ref="B133:C133"/>
    <mergeCell ref="B136:C136"/>
    <mergeCell ref="F136:G136"/>
    <mergeCell ref="H136:I136"/>
    <mergeCell ref="X136:Y136"/>
    <mergeCell ref="B137:C137"/>
    <mergeCell ref="F137:G137"/>
    <mergeCell ref="H137:I137"/>
    <mergeCell ref="X137:Y137"/>
    <mergeCell ref="B138:C138"/>
    <mergeCell ref="F138:G138"/>
    <mergeCell ref="H138:I138"/>
    <mergeCell ref="X138:Y138"/>
    <mergeCell ref="B139:C139"/>
    <mergeCell ref="F139:G139"/>
    <mergeCell ref="H139:I139"/>
    <mergeCell ref="X139:Y139"/>
    <mergeCell ref="B140:C140"/>
    <mergeCell ref="F140:G140"/>
    <mergeCell ref="H140:I140"/>
    <mergeCell ref="X140:Y140"/>
    <mergeCell ref="B141:C141"/>
    <mergeCell ref="F141:G141"/>
    <mergeCell ref="H141:I141"/>
    <mergeCell ref="X141:Y141"/>
    <mergeCell ref="B142:C142"/>
    <mergeCell ref="F142:G142"/>
    <mergeCell ref="H142:I142"/>
    <mergeCell ref="X142:Y142"/>
    <mergeCell ref="B143:C143"/>
    <mergeCell ref="F143:G143"/>
    <mergeCell ref="H143:I143"/>
    <mergeCell ref="X143:Y143"/>
    <mergeCell ref="B144:C144"/>
    <mergeCell ref="F144:G144"/>
    <mergeCell ref="H144:I144"/>
    <mergeCell ref="X144:Y144"/>
    <mergeCell ref="B145:C145"/>
    <mergeCell ref="F145:G145"/>
    <mergeCell ref="H145:I145"/>
    <mergeCell ref="X145:Y145"/>
    <mergeCell ref="H154:I154"/>
    <mergeCell ref="H155:I155"/>
    <mergeCell ref="B147:C147"/>
    <mergeCell ref="F147:G147"/>
    <mergeCell ref="H147:I147"/>
    <mergeCell ref="X147:Y147"/>
    <mergeCell ref="H153:I153"/>
    <mergeCell ref="X153:Y153"/>
    <mergeCell ref="B148:C148"/>
    <mergeCell ref="F148:G148"/>
    <mergeCell ref="H156:I156"/>
    <mergeCell ref="H157:I157"/>
    <mergeCell ref="X148:Y148"/>
    <mergeCell ref="B149:C149"/>
    <mergeCell ref="F149:G149"/>
    <mergeCell ref="H149:I149"/>
    <mergeCell ref="X149:Y149"/>
    <mergeCell ref="X152:Y152"/>
    <mergeCell ref="B153:C153"/>
    <mergeCell ref="F153:G153"/>
    <mergeCell ref="H158:I158"/>
    <mergeCell ref="X150:Y150"/>
    <mergeCell ref="B151:C151"/>
    <mergeCell ref="F151:G151"/>
    <mergeCell ref="H151:I151"/>
    <mergeCell ref="X151:Y151"/>
    <mergeCell ref="F150:G150"/>
    <mergeCell ref="B152:C152"/>
    <mergeCell ref="F152:G152"/>
    <mergeCell ref="H152:I152"/>
    <mergeCell ref="H162:I162"/>
    <mergeCell ref="X167:Y167"/>
    <mergeCell ref="B193:C193"/>
    <mergeCell ref="F193:G193"/>
    <mergeCell ref="H193:I193"/>
    <mergeCell ref="X193:Y193"/>
    <mergeCell ref="B192:C192"/>
    <mergeCell ref="B169:C169"/>
    <mergeCell ref="F169:G169"/>
    <mergeCell ref="H169:I169"/>
    <mergeCell ref="X169:Y169"/>
    <mergeCell ref="B175:C175"/>
    <mergeCell ref="F175:G175"/>
    <mergeCell ref="H175:I175"/>
    <mergeCell ref="X175:Y175"/>
    <mergeCell ref="B174:C174"/>
    <mergeCell ref="F174:G174"/>
    <mergeCell ref="H170:I170"/>
    <mergeCell ref="H171:I171"/>
    <mergeCell ref="H172:I172"/>
    <mergeCell ref="B176:C176"/>
    <mergeCell ref="F176:G176"/>
    <mergeCell ref="H176:I176"/>
    <mergeCell ref="X176:Y176"/>
    <mergeCell ref="B177:C177"/>
    <mergeCell ref="F177:G177"/>
    <mergeCell ref="H177:I177"/>
    <mergeCell ref="X177:Y177"/>
    <mergeCell ref="B179:C179"/>
    <mergeCell ref="F179:G179"/>
    <mergeCell ref="H179:I179"/>
    <mergeCell ref="X179:Y179"/>
    <mergeCell ref="B180:C180"/>
    <mergeCell ref="F180:G180"/>
    <mergeCell ref="H180:I180"/>
    <mergeCell ref="X180:Y180"/>
    <mergeCell ref="B181:C181"/>
    <mergeCell ref="F181:G181"/>
    <mergeCell ref="H181:I181"/>
    <mergeCell ref="X181:Y181"/>
    <mergeCell ref="B182:C182"/>
    <mergeCell ref="F182:G182"/>
    <mergeCell ref="H182:I182"/>
    <mergeCell ref="X182:Y182"/>
    <mergeCell ref="B183:C183"/>
    <mergeCell ref="F183:G183"/>
    <mergeCell ref="H183:I183"/>
    <mergeCell ref="X183:Y183"/>
    <mergeCell ref="B184:C184"/>
    <mergeCell ref="F184:G184"/>
    <mergeCell ref="H184:I184"/>
    <mergeCell ref="X184:Y184"/>
    <mergeCell ref="B185:C185"/>
    <mergeCell ref="F185:G185"/>
    <mergeCell ref="H185:I185"/>
    <mergeCell ref="X185:Y185"/>
    <mergeCell ref="B186:C186"/>
    <mergeCell ref="F186:G186"/>
    <mergeCell ref="H186:I186"/>
    <mergeCell ref="X186:Y186"/>
    <mergeCell ref="B187:C187"/>
    <mergeCell ref="F187:G187"/>
    <mergeCell ref="H187:I187"/>
    <mergeCell ref="X187:Y187"/>
    <mergeCell ref="B204:C204"/>
    <mergeCell ref="F204:G204"/>
    <mergeCell ref="H204:I204"/>
    <mergeCell ref="X204:Y204"/>
    <mergeCell ref="B188:C188"/>
    <mergeCell ref="F188:G188"/>
    <mergeCell ref="H188:I188"/>
    <mergeCell ref="X188:Y188"/>
    <mergeCell ref="B189:C189"/>
    <mergeCell ref="F189:G189"/>
    <mergeCell ref="H189:I189"/>
    <mergeCell ref="X189:Y189"/>
    <mergeCell ref="B190:C190"/>
    <mergeCell ref="F190:G190"/>
    <mergeCell ref="H190:I190"/>
    <mergeCell ref="X190:Y190"/>
    <mergeCell ref="B191:C191"/>
    <mergeCell ref="F191:G191"/>
    <mergeCell ref="H191:I191"/>
    <mergeCell ref="X191:Y191"/>
    <mergeCell ref="X194:Y194"/>
    <mergeCell ref="B195:C195"/>
    <mergeCell ref="F195:G195"/>
    <mergeCell ref="H195:I195"/>
    <mergeCell ref="X195:Y195"/>
    <mergeCell ref="F321:G321"/>
    <mergeCell ref="F197:G197"/>
    <mergeCell ref="H197:I197"/>
    <mergeCell ref="X197:Y197"/>
    <mergeCell ref="B198:C198"/>
    <mergeCell ref="B196:C196"/>
    <mergeCell ref="F196:G196"/>
    <mergeCell ref="H196:I196"/>
    <mergeCell ref="X196:Y196"/>
    <mergeCell ref="B197:C197"/>
    <mergeCell ref="B311:C311"/>
    <mergeCell ref="F311:G311"/>
    <mergeCell ref="H311:I311"/>
    <mergeCell ref="X311:Y311"/>
    <mergeCell ref="F198:G198"/>
    <mergeCell ref="H198:I198"/>
    <mergeCell ref="X198:Y198"/>
    <mergeCell ref="F323:G323"/>
    <mergeCell ref="H323:I323"/>
    <mergeCell ref="H322:I322"/>
    <mergeCell ref="X322:Y322"/>
    <mergeCell ref="X323:Y323"/>
    <mergeCell ref="H236:I236"/>
    <mergeCell ref="X236:Y236"/>
    <mergeCell ref="X234:Y234"/>
    <mergeCell ref="B200:C200"/>
    <mergeCell ref="F200:G200"/>
    <mergeCell ref="H200:I200"/>
    <mergeCell ref="X200:Y200"/>
    <mergeCell ref="B201:C201"/>
    <mergeCell ref="F201:G201"/>
    <mergeCell ref="H201:I201"/>
    <mergeCell ref="X201:Y201"/>
    <mergeCell ref="B202:C202"/>
    <mergeCell ref="F202:G202"/>
    <mergeCell ref="H202:I202"/>
    <mergeCell ref="X202:Y202"/>
    <mergeCell ref="B203:C203"/>
    <mergeCell ref="F203:G203"/>
    <mergeCell ref="H203:I203"/>
    <mergeCell ref="X203:Y203"/>
    <mergeCell ref="B205:C205"/>
    <mergeCell ref="F205:G205"/>
    <mergeCell ref="H205:I205"/>
    <mergeCell ref="X205:Y205"/>
    <mergeCell ref="B206:C206"/>
    <mergeCell ref="F206:G206"/>
    <mergeCell ref="H206:I206"/>
    <mergeCell ref="X206:Y206"/>
    <mergeCell ref="B207:C207"/>
    <mergeCell ref="F207:G207"/>
    <mergeCell ref="H207:I207"/>
    <mergeCell ref="X207:Y207"/>
    <mergeCell ref="B208:C208"/>
    <mergeCell ref="F208:G208"/>
    <mergeCell ref="H208:I208"/>
    <mergeCell ref="X208:Y208"/>
    <mergeCell ref="B209:C209"/>
    <mergeCell ref="F209:G209"/>
    <mergeCell ref="H209:I209"/>
    <mergeCell ref="X209:Y209"/>
    <mergeCell ref="B210:C210"/>
    <mergeCell ref="F210:G210"/>
    <mergeCell ref="H210:I210"/>
    <mergeCell ref="X210:Y210"/>
    <mergeCell ref="B211:C211"/>
    <mergeCell ref="F211:G211"/>
    <mergeCell ref="H211:I211"/>
    <mergeCell ref="X211:Y211"/>
    <mergeCell ref="B212:C212"/>
    <mergeCell ref="F212:G212"/>
    <mergeCell ref="H212:I212"/>
    <mergeCell ref="X212:Y212"/>
    <mergeCell ref="B213:C213"/>
    <mergeCell ref="F213:G213"/>
    <mergeCell ref="H213:I213"/>
    <mergeCell ref="X213:Y213"/>
    <mergeCell ref="B214:C214"/>
    <mergeCell ref="F214:G214"/>
    <mergeCell ref="H214:I214"/>
    <mergeCell ref="X214:Y214"/>
    <mergeCell ref="B215:C215"/>
    <mergeCell ref="F215:G215"/>
    <mergeCell ref="H215:I215"/>
    <mergeCell ref="X215:Y215"/>
    <mergeCell ref="B216:C216"/>
    <mergeCell ref="F216:G216"/>
    <mergeCell ref="H216:I216"/>
    <mergeCell ref="X216:Y216"/>
    <mergeCell ref="B217:C217"/>
    <mergeCell ref="F217:G217"/>
    <mergeCell ref="H217:I217"/>
    <mergeCell ref="X217:Y217"/>
    <mergeCell ref="B218:C218"/>
    <mergeCell ref="F218:G218"/>
    <mergeCell ref="H218:I218"/>
    <mergeCell ref="X218:Y218"/>
    <mergeCell ref="B219:C219"/>
    <mergeCell ref="F219:G219"/>
    <mergeCell ref="H219:I219"/>
    <mergeCell ref="X219:Y219"/>
    <mergeCell ref="B220:C220"/>
    <mergeCell ref="F220:G220"/>
    <mergeCell ref="H220:I220"/>
    <mergeCell ref="X220:Y220"/>
    <mergeCell ref="B221:C221"/>
    <mergeCell ref="F221:G221"/>
    <mergeCell ref="H221:I221"/>
    <mergeCell ref="X221:Y221"/>
    <mergeCell ref="B222:C222"/>
    <mergeCell ref="F222:G222"/>
    <mergeCell ref="H222:I222"/>
    <mergeCell ref="X222:Y222"/>
    <mergeCell ref="B223:C223"/>
    <mergeCell ref="F223:G223"/>
    <mergeCell ref="H223:I223"/>
    <mergeCell ref="X223:Y223"/>
    <mergeCell ref="B224:C224"/>
    <mergeCell ref="F224:G224"/>
    <mergeCell ref="H224:I224"/>
    <mergeCell ref="X224:Y224"/>
    <mergeCell ref="X228:Y228"/>
    <mergeCell ref="B225:C225"/>
    <mergeCell ref="F225:G225"/>
    <mergeCell ref="H225:I225"/>
    <mergeCell ref="X225:Y225"/>
    <mergeCell ref="B226:C226"/>
    <mergeCell ref="F226:G226"/>
    <mergeCell ref="H226:I226"/>
    <mergeCell ref="X226:Y226"/>
    <mergeCell ref="F230:G230"/>
    <mergeCell ref="H230:I230"/>
    <mergeCell ref="X230:Y230"/>
    <mergeCell ref="B227:C227"/>
    <mergeCell ref="F227:G227"/>
    <mergeCell ref="H227:I227"/>
    <mergeCell ref="X227:Y227"/>
    <mergeCell ref="B228:C228"/>
    <mergeCell ref="F228:G228"/>
    <mergeCell ref="H228:I228"/>
    <mergeCell ref="X231:Y231"/>
    <mergeCell ref="B232:C232"/>
    <mergeCell ref="F232:G232"/>
    <mergeCell ref="H232:I232"/>
    <mergeCell ref="X232:Y232"/>
    <mergeCell ref="B229:C229"/>
    <mergeCell ref="F229:G229"/>
    <mergeCell ref="H229:I229"/>
    <mergeCell ref="X229:Y229"/>
    <mergeCell ref="B230:C230"/>
    <mergeCell ref="B231:C231"/>
    <mergeCell ref="F231:G231"/>
    <mergeCell ref="H231:I231"/>
    <mergeCell ref="F234:G234"/>
    <mergeCell ref="H234:I234"/>
    <mergeCell ref="B237:C237"/>
    <mergeCell ref="F237:G237"/>
    <mergeCell ref="B234:C234"/>
    <mergeCell ref="B236:C236"/>
    <mergeCell ref="F236:G236"/>
    <mergeCell ref="X237:Y237"/>
    <mergeCell ref="B235:C235"/>
    <mergeCell ref="F235:G235"/>
    <mergeCell ref="H235:I235"/>
    <mergeCell ref="X235:Y235"/>
    <mergeCell ref="X238:Y238"/>
    <mergeCell ref="H238:I238"/>
    <mergeCell ref="B238:C238"/>
    <mergeCell ref="F238:G238"/>
    <mergeCell ref="H237:I237"/>
    <mergeCell ref="X239:Y239"/>
    <mergeCell ref="B240:C240"/>
    <mergeCell ref="F240:G240"/>
    <mergeCell ref="H240:I240"/>
    <mergeCell ref="X240:Y240"/>
    <mergeCell ref="F239:G239"/>
    <mergeCell ref="H241:I241"/>
    <mergeCell ref="X241:Y241"/>
    <mergeCell ref="B239:C239"/>
    <mergeCell ref="H242:I242"/>
    <mergeCell ref="X242:Y242"/>
    <mergeCell ref="B241:C241"/>
    <mergeCell ref="F241:G241"/>
    <mergeCell ref="H239:I239"/>
    <mergeCell ref="B242:C242"/>
    <mergeCell ref="F242:G242"/>
    <mergeCell ref="B243:C243"/>
    <mergeCell ref="F243:G243"/>
    <mergeCell ref="H243:I243"/>
    <mergeCell ref="X243:Y243"/>
    <mergeCell ref="B244:C244"/>
    <mergeCell ref="F244:G244"/>
    <mergeCell ref="H244:I244"/>
    <mergeCell ref="X244:Y244"/>
    <mergeCell ref="B245:C245"/>
    <mergeCell ref="F245:G245"/>
    <mergeCell ref="H245:I245"/>
    <mergeCell ref="X245:Y245"/>
    <mergeCell ref="B246:C246"/>
    <mergeCell ref="F246:G246"/>
    <mergeCell ref="H246:I246"/>
    <mergeCell ref="X246:Y246"/>
    <mergeCell ref="B247:C247"/>
    <mergeCell ref="F247:G247"/>
    <mergeCell ref="H247:I247"/>
    <mergeCell ref="X247:Y247"/>
    <mergeCell ref="B248:C248"/>
    <mergeCell ref="F248:G248"/>
    <mergeCell ref="H248:I248"/>
    <mergeCell ref="X248:Y248"/>
    <mergeCell ref="B249:C249"/>
    <mergeCell ref="F249:G249"/>
    <mergeCell ref="H249:I249"/>
    <mergeCell ref="X249:Y249"/>
    <mergeCell ref="B250:C250"/>
    <mergeCell ref="F250:G250"/>
    <mergeCell ref="H250:I250"/>
    <mergeCell ref="X250:Y250"/>
    <mergeCell ref="B251:C251"/>
    <mergeCell ref="F251:G251"/>
    <mergeCell ref="H251:I251"/>
    <mergeCell ref="X251:Y251"/>
    <mergeCell ref="B252:C252"/>
    <mergeCell ref="F252:G252"/>
    <mergeCell ref="H252:I252"/>
    <mergeCell ref="X252:Y252"/>
    <mergeCell ref="B253:C253"/>
    <mergeCell ref="F253:G253"/>
    <mergeCell ref="H253:I253"/>
    <mergeCell ref="X253:Y253"/>
    <mergeCell ref="B254:C254"/>
    <mergeCell ref="F254:G254"/>
    <mergeCell ref="H254:I254"/>
    <mergeCell ref="X254:Y254"/>
    <mergeCell ref="B255:C255"/>
    <mergeCell ref="F255:G255"/>
    <mergeCell ref="H255:I255"/>
    <mergeCell ref="X255:Y255"/>
    <mergeCell ref="F256:G256"/>
    <mergeCell ref="H256:I256"/>
    <mergeCell ref="X256:Y256"/>
    <mergeCell ref="B257:C257"/>
    <mergeCell ref="F257:G257"/>
    <mergeCell ref="H257:I257"/>
    <mergeCell ref="X257:Y257"/>
    <mergeCell ref="B256:C256"/>
    <mergeCell ref="B258:C258"/>
    <mergeCell ref="F258:G258"/>
    <mergeCell ref="H258:I258"/>
    <mergeCell ref="X258:Y258"/>
    <mergeCell ref="B259:C259"/>
    <mergeCell ref="F259:G259"/>
    <mergeCell ref="H259:I259"/>
    <mergeCell ref="X259:Y259"/>
    <mergeCell ref="B260:C260"/>
    <mergeCell ref="F260:G260"/>
    <mergeCell ref="H260:I260"/>
    <mergeCell ref="X260:Y260"/>
    <mergeCell ref="B261:C261"/>
    <mergeCell ref="F261:G261"/>
    <mergeCell ref="H261:I261"/>
    <mergeCell ref="X261:Y261"/>
    <mergeCell ref="H262:I262"/>
    <mergeCell ref="X262:Y262"/>
    <mergeCell ref="B264:C264"/>
    <mergeCell ref="F264:G264"/>
    <mergeCell ref="H264:I264"/>
    <mergeCell ref="X264:Y264"/>
    <mergeCell ref="H433:I433"/>
    <mergeCell ref="H435:I435"/>
    <mergeCell ref="B297:C297"/>
    <mergeCell ref="F297:G297"/>
    <mergeCell ref="H297:I297"/>
    <mergeCell ref="X297:Y297"/>
    <mergeCell ref="F432:G432"/>
    <mergeCell ref="H431:I431"/>
    <mergeCell ref="H432:I432"/>
    <mergeCell ref="B321:C321"/>
    <mergeCell ref="B437:C437"/>
    <mergeCell ref="F437:G437"/>
    <mergeCell ref="H437:I437"/>
    <mergeCell ref="F434:G434"/>
    <mergeCell ref="F436:G436"/>
    <mergeCell ref="H434:I434"/>
    <mergeCell ref="H436:I436"/>
    <mergeCell ref="X431:Y431"/>
    <mergeCell ref="X432:Y432"/>
    <mergeCell ref="B265:C265"/>
    <mergeCell ref="F265:G265"/>
    <mergeCell ref="H265:I265"/>
    <mergeCell ref="X265:Y265"/>
    <mergeCell ref="B266:C266"/>
    <mergeCell ref="F266:G266"/>
    <mergeCell ref="H266:I266"/>
    <mergeCell ref="X266:Y266"/>
    <mergeCell ref="B267:C267"/>
    <mergeCell ref="F267:G267"/>
    <mergeCell ref="H267:I267"/>
    <mergeCell ref="X267:Y267"/>
    <mergeCell ref="B268:C268"/>
    <mergeCell ref="F268:G268"/>
    <mergeCell ref="H268:I268"/>
    <mergeCell ref="X268:Y268"/>
    <mergeCell ref="B269:C269"/>
    <mergeCell ref="F269:G269"/>
    <mergeCell ref="H269:I269"/>
    <mergeCell ref="X269:Y269"/>
    <mergeCell ref="B270:C270"/>
    <mergeCell ref="F270:G270"/>
    <mergeCell ref="H270:I270"/>
    <mergeCell ref="X270:Y270"/>
    <mergeCell ref="B271:C271"/>
    <mergeCell ref="F271:G271"/>
    <mergeCell ref="H271:I271"/>
    <mergeCell ref="X271:Y271"/>
    <mergeCell ref="B272:C272"/>
    <mergeCell ref="F272:G272"/>
    <mergeCell ref="H272:I272"/>
    <mergeCell ref="X272:Y272"/>
    <mergeCell ref="B273:C273"/>
    <mergeCell ref="F273:G273"/>
    <mergeCell ref="H273:I273"/>
    <mergeCell ref="X273:Y273"/>
    <mergeCell ref="B274:C274"/>
    <mergeCell ref="F274:G274"/>
    <mergeCell ref="H274:I274"/>
    <mergeCell ref="X274:Y274"/>
    <mergeCell ref="B275:C275"/>
    <mergeCell ref="F275:G275"/>
    <mergeCell ref="H275:I275"/>
    <mergeCell ref="X275:Y275"/>
    <mergeCell ref="B276:C276"/>
    <mergeCell ref="F276:G276"/>
    <mergeCell ref="H276:I276"/>
    <mergeCell ref="X276:Y276"/>
    <mergeCell ref="B277:C277"/>
    <mergeCell ref="F277:G277"/>
    <mergeCell ref="H277:I277"/>
    <mergeCell ref="X277:Y277"/>
    <mergeCell ref="B278:C278"/>
    <mergeCell ref="F278:G278"/>
    <mergeCell ref="H278:I278"/>
    <mergeCell ref="X278:Y278"/>
    <mergeCell ref="B279:C279"/>
    <mergeCell ref="F279:G279"/>
    <mergeCell ref="H279:I279"/>
    <mergeCell ref="X279:Y279"/>
    <mergeCell ref="B280:C280"/>
    <mergeCell ref="F280:G280"/>
    <mergeCell ref="H280:I280"/>
    <mergeCell ref="X280:Y280"/>
    <mergeCell ref="B281:C281"/>
    <mergeCell ref="F281:G281"/>
    <mergeCell ref="H281:I281"/>
    <mergeCell ref="X281:Y281"/>
    <mergeCell ref="B282:C282"/>
    <mergeCell ref="F282:G282"/>
    <mergeCell ref="H282:I282"/>
    <mergeCell ref="X282:Y282"/>
    <mergeCell ref="B283:C283"/>
    <mergeCell ref="F283:G283"/>
    <mergeCell ref="H283:I283"/>
    <mergeCell ref="X283:Y283"/>
    <mergeCell ref="B284:C284"/>
    <mergeCell ref="F284:G284"/>
    <mergeCell ref="H284:I284"/>
    <mergeCell ref="X284:Y284"/>
    <mergeCell ref="B285:C285"/>
    <mergeCell ref="F285:G285"/>
    <mergeCell ref="H285:I285"/>
    <mergeCell ref="X285:Y285"/>
    <mergeCell ref="H289:I289"/>
    <mergeCell ref="X289:Y289"/>
    <mergeCell ref="B286:C286"/>
    <mergeCell ref="F286:G286"/>
    <mergeCell ref="H286:I286"/>
    <mergeCell ref="X286:Y286"/>
    <mergeCell ref="B287:C287"/>
    <mergeCell ref="F287:G287"/>
    <mergeCell ref="H287:I287"/>
    <mergeCell ref="X287:Y287"/>
    <mergeCell ref="B290:C290"/>
    <mergeCell ref="F290:G290"/>
    <mergeCell ref="H290:I290"/>
    <mergeCell ref="X290:Y290"/>
    <mergeCell ref="B288:C288"/>
    <mergeCell ref="F288:G288"/>
    <mergeCell ref="H288:I288"/>
    <mergeCell ref="X288:Y288"/>
    <mergeCell ref="B289:C289"/>
    <mergeCell ref="F289:G289"/>
    <mergeCell ref="B291:C291"/>
    <mergeCell ref="F291:G291"/>
    <mergeCell ref="H291:I291"/>
    <mergeCell ref="X291:Y291"/>
    <mergeCell ref="B292:C292"/>
    <mergeCell ref="F292:G292"/>
    <mergeCell ref="H292:I292"/>
    <mergeCell ref="X292:Y292"/>
    <mergeCell ref="B293:C293"/>
    <mergeCell ref="F293:G293"/>
    <mergeCell ref="H293:I293"/>
    <mergeCell ref="X293:Y293"/>
    <mergeCell ref="B294:C294"/>
    <mergeCell ref="F294:G294"/>
    <mergeCell ref="H294:I294"/>
    <mergeCell ref="X294:Y294"/>
    <mergeCell ref="B431:C431"/>
    <mergeCell ref="B295:C295"/>
    <mergeCell ref="F295:G295"/>
    <mergeCell ref="H295:I295"/>
    <mergeCell ref="X295:Y295"/>
    <mergeCell ref="B296:C296"/>
    <mergeCell ref="F296:G296"/>
    <mergeCell ref="H296:I296"/>
    <mergeCell ref="X296:Y296"/>
    <mergeCell ref="F431:G431"/>
    <mergeCell ref="B298:C298"/>
    <mergeCell ref="F298:G298"/>
    <mergeCell ref="H298:I298"/>
    <mergeCell ref="X298:Y298"/>
    <mergeCell ref="B299:C299"/>
    <mergeCell ref="F299:G299"/>
    <mergeCell ref="H299:I299"/>
    <mergeCell ref="X299:Y299"/>
    <mergeCell ref="B300:C300"/>
    <mergeCell ref="F300:G300"/>
    <mergeCell ref="H300:I300"/>
    <mergeCell ref="X300:Y300"/>
    <mergeCell ref="B301:C301"/>
    <mergeCell ref="F301:G301"/>
    <mergeCell ref="H301:I301"/>
    <mergeCell ref="X301:Y301"/>
    <mergeCell ref="B302:C302"/>
    <mergeCell ref="F302:G302"/>
    <mergeCell ref="H302:I302"/>
    <mergeCell ref="X302:Y302"/>
    <mergeCell ref="B303:C303"/>
    <mergeCell ref="F303:G303"/>
    <mergeCell ref="H303:I303"/>
    <mergeCell ref="X303:Y303"/>
    <mergeCell ref="B304:C304"/>
    <mergeCell ref="F304:G304"/>
    <mergeCell ref="H304:I304"/>
    <mergeCell ref="X304:Y304"/>
    <mergeCell ref="B305:C305"/>
    <mergeCell ref="F305:G305"/>
    <mergeCell ref="H305:I305"/>
    <mergeCell ref="X305:Y305"/>
    <mergeCell ref="B306:C306"/>
    <mergeCell ref="F306:G306"/>
    <mergeCell ref="H306:I306"/>
    <mergeCell ref="X306:Y306"/>
    <mergeCell ref="B307:C307"/>
    <mergeCell ref="F307:G307"/>
    <mergeCell ref="H307:I307"/>
    <mergeCell ref="X307:Y307"/>
    <mergeCell ref="B308:C308"/>
    <mergeCell ref="F308:G308"/>
    <mergeCell ref="H308:I308"/>
    <mergeCell ref="X308:Y308"/>
    <mergeCell ref="A309:B309"/>
    <mergeCell ref="C309:F309"/>
    <mergeCell ref="G309:H309"/>
    <mergeCell ref="I309:Z309"/>
    <mergeCell ref="B310:C310"/>
    <mergeCell ref="F310:G310"/>
    <mergeCell ref="H310:I310"/>
    <mergeCell ref="X310:Y310"/>
    <mergeCell ref="B312:C312"/>
    <mergeCell ref="F312:G312"/>
    <mergeCell ref="H312:I312"/>
    <mergeCell ref="X312:Y312"/>
    <mergeCell ref="B313:C313"/>
    <mergeCell ref="F313:G313"/>
    <mergeCell ref="H313:I313"/>
    <mergeCell ref="X313:Y313"/>
    <mergeCell ref="B315:C315"/>
    <mergeCell ref="F315:G315"/>
    <mergeCell ref="H315:I315"/>
    <mergeCell ref="X315:Y315"/>
    <mergeCell ref="B314:C314"/>
    <mergeCell ref="F314:G314"/>
    <mergeCell ref="B316:C316"/>
    <mergeCell ref="F316:G316"/>
    <mergeCell ref="H316:I316"/>
    <mergeCell ref="X316:Y316"/>
    <mergeCell ref="F317:G317"/>
    <mergeCell ref="H317:I317"/>
    <mergeCell ref="X317:Y317"/>
    <mergeCell ref="B317:C317"/>
    <mergeCell ref="B318:C318"/>
    <mergeCell ref="F318:G318"/>
    <mergeCell ref="H318:I318"/>
    <mergeCell ref="X318:Y318"/>
    <mergeCell ref="B319:C319"/>
    <mergeCell ref="F319:G319"/>
    <mergeCell ref="H319:I319"/>
    <mergeCell ref="X319:Y319"/>
    <mergeCell ref="B320:C320"/>
    <mergeCell ref="F320:G320"/>
    <mergeCell ref="H320:I320"/>
    <mergeCell ref="X320:Y320"/>
    <mergeCell ref="B324:C324"/>
    <mergeCell ref="F324:G324"/>
    <mergeCell ref="H324:I324"/>
    <mergeCell ref="X324:Y324"/>
    <mergeCell ref="B323:C323"/>
    <mergeCell ref="F322:G322"/>
    <mergeCell ref="B322:C322"/>
    <mergeCell ref="B325:C325"/>
    <mergeCell ref="F325:G325"/>
    <mergeCell ref="H325:I325"/>
    <mergeCell ref="X325:Y325"/>
    <mergeCell ref="B326:C326"/>
    <mergeCell ref="F326:G326"/>
    <mergeCell ref="H326:I326"/>
    <mergeCell ref="X326:Y326"/>
    <mergeCell ref="B327:C327"/>
    <mergeCell ref="F327:G327"/>
    <mergeCell ref="H327:I327"/>
    <mergeCell ref="X327:Y327"/>
    <mergeCell ref="B328:C328"/>
    <mergeCell ref="F328:G328"/>
    <mergeCell ref="H328:I328"/>
    <mergeCell ref="X328:Y328"/>
    <mergeCell ref="B329:C329"/>
    <mergeCell ref="F329:G329"/>
    <mergeCell ref="H329:I329"/>
    <mergeCell ref="X329:Y329"/>
    <mergeCell ref="B330:C330"/>
    <mergeCell ref="F330:G330"/>
    <mergeCell ref="H330:I330"/>
    <mergeCell ref="X330:Y330"/>
    <mergeCell ref="B331:C331"/>
    <mergeCell ref="F331:G331"/>
    <mergeCell ref="H331:I331"/>
    <mergeCell ref="X331:Y331"/>
    <mergeCell ref="B332:C332"/>
    <mergeCell ref="F332:G332"/>
    <mergeCell ref="H332:I332"/>
    <mergeCell ref="X332:Y332"/>
    <mergeCell ref="B333:C333"/>
    <mergeCell ref="F333:G333"/>
    <mergeCell ref="H333:I333"/>
    <mergeCell ref="X333:Y333"/>
    <mergeCell ref="B336:C336"/>
    <mergeCell ref="F336:G336"/>
    <mergeCell ref="H336:I336"/>
    <mergeCell ref="X336:Y336"/>
    <mergeCell ref="B335:C335"/>
    <mergeCell ref="F335:G335"/>
    <mergeCell ref="B337:C337"/>
    <mergeCell ref="F337:G337"/>
    <mergeCell ref="H337:I337"/>
    <mergeCell ref="X337:Y337"/>
    <mergeCell ref="B338:C338"/>
    <mergeCell ref="F338:G338"/>
    <mergeCell ref="H338:I338"/>
    <mergeCell ref="X338:Y338"/>
    <mergeCell ref="B339:C339"/>
    <mergeCell ref="F339:G339"/>
    <mergeCell ref="H339:I339"/>
    <mergeCell ref="X339:Y339"/>
    <mergeCell ref="B340:C340"/>
    <mergeCell ref="F340:G340"/>
    <mergeCell ref="H340:I340"/>
    <mergeCell ref="X340:Y340"/>
    <mergeCell ref="B341:C341"/>
    <mergeCell ref="F341:G341"/>
    <mergeCell ref="H341:I341"/>
    <mergeCell ref="X341:Y341"/>
    <mergeCell ref="B342:C342"/>
    <mergeCell ref="F342:G342"/>
    <mergeCell ref="H342:I342"/>
    <mergeCell ref="X342:Y342"/>
    <mergeCell ref="B343:C343"/>
    <mergeCell ref="F343:G343"/>
    <mergeCell ref="H343:I343"/>
    <mergeCell ref="X343:Y343"/>
    <mergeCell ref="B344:C344"/>
    <mergeCell ref="F344:G344"/>
    <mergeCell ref="H344:I344"/>
    <mergeCell ref="X344:Y344"/>
    <mergeCell ref="B345:C345"/>
    <mergeCell ref="F345:G345"/>
    <mergeCell ref="H345:I345"/>
    <mergeCell ref="X345:Y345"/>
    <mergeCell ref="B346:C346"/>
    <mergeCell ref="F346:G346"/>
    <mergeCell ref="H346:I346"/>
    <mergeCell ref="X346:Y346"/>
    <mergeCell ref="B347:C347"/>
    <mergeCell ref="F347:G347"/>
    <mergeCell ref="H347:I347"/>
    <mergeCell ref="X347:Y347"/>
    <mergeCell ref="B348:C348"/>
    <mergeCell ref="F348:G348"/>
    <mergeCell ref="H348:I348"/>
    <mergeCell ref="X348:Y348"/>
    <mergeCell ref="B349:C349"/>
    <mergeCell ref="F349:G349"/>
    <mergeCell ref="H349:I349"/>
    <mergeCell ref="X349:Y349"/>
    <mergeCell ref="F382:G382"/>
    <mergeCell ref="H382:I382"/>
    <mergeCell ref="X382:Y382"/>
    <mergeCell ref="B350:C350"/>
    <mergeCell ref="F350:G350"/>
    <mergeCell ref="H350:I350"/>
    <mergeCell ref="X350:Y350"/>
    <mergeCell ref="B351:C351"/>
    <mergeCell ref="F351:G351"/>
    <mergeCell ref="H351:I351"/>
    <mergeCell ref="X351:Y351"/>
    <mergeCell ref="B352:C352"/>
    <mergeCell ref="F352:G352"/>
    <mergeCell ref="H352:I352"/>
    <mergeCell ref="X352:Y352"/>
    <mergeCell ref="B353:C353"/>
    <mergeCell ref="F353:G353"/>
    <mergeCell ref="H353:I353"/>
    <mergeCell ref="X353:Y353"/>
    <mergeCell ref="B354:C354"/>
    <mergeCell ref="F354:G354"/>
    <mergeCell ref="H354:I354"/>
    <mergeCell ref="X354:Y354"/>
    <mergeCell ref="B355:C355"/>
    <mergeCell ref="F355:G355"/>
    <mergeCell ref="H355:I355"/>
    <mergeCell ref="X355:Y355"/>
    <mergeCell ref="B356:C356"/>
    <mergeCell ref="F356:G356"/>
    <mergeCell ref="H356:I356"/>
    <mergeCell ref="X356:Y356"/>
    <mergeCell ref="H362:I362"/>
    <mergeCell ref="X362:Y362"/>
    <mergeCell ref="B357:C357"/>
    <mergeCell ref="F357:G357"/>
    <mergeCell ref="H357:I357"/>
    <mergeCell ref="X357:Y357"/>
    <mergeCell ref="B358:C358"/>
    <mergeCell ref="F358:G358"/>
    <mergeCell ref="H358:I358"/>
    <mergeCell ref="X358:Y358"/>
    <mergeCell ref="B359:C359"/>
    <mergeCell ref="F359:G359"/>
    <mergeCell ref="H359:I359"/>
    <mergeCell ref="X359:Y359"/>
    <mergeCell ref="B360:C360"/>
    <mergeCell ref="F360:G360"/>
    <mergeCell ref="H360:I360"/>
    <mergeCell ref="X360:Y360"/>
    <mergeCell ref="B361:C361"/>
    <mergeCell ref="F361:G361"/>
    <mergeCell ref="H361:I361"/>
    <mergeCell ref="X361:Y361"/>
    <mergeCell ref="B363:C363"/>
    <mergeCell ref="F363:G363"/>
    <mergeCell ref="H363:I363"/>
    <mergeCell ref="X363:Y363"/>
    <mergeCell ref="B362:C362"/>
    <mergeCell ref="F362:G362"/>
    <mergeCell ref="B364:C364"/>
    <mergeCell ref="F364:G364"/>
    <mergeCell ref="H364:I364"/>
    <mergeCell ref="X364:Y364"/>
    <mergeCell ref="B365:C365"/>
    <mergeCell ref="F365:G365"/>
    <mergeCell ref="H365:I365"/>
    <mergeCell ref="X365:Y365"/>
    <mergeCell ref="B366:C366"/>
    <mergeCell ref="F366:G366"/>
    <mergeCell ref="H366:I366"/>
    <mergeCell ref="X366:Y366"/>
    <mergeCell ref="B367:C367"/>
    <mergeCell ref="F367:G367"/>
    <mergeCell ref="H367:I367"/>
    <mergeCell ref="X367:Y367"/>
    <mergeCell ref="B368:C368"/>
    <mergeCell ref="F368:G368"/>
    <mergeCell ref="H368:I368"/>
    <mergeCell ref="X368:Y368"/>
    <mergeCell ref="B369:C369"/>
    <mergeCell ref="F369:G369"/>
    <mergeCell ref="H369:I369"/>
    <mergeCell ref="X369:Y369"/>
    <mergeCell ref="B370:C370"/>
    <mergeCell ref="F370:G370"/>
    <mergeCell ref="H370:I370"/>
    <mergeCell ref="X370:Y370"/>
    <mergeCell ref="B371:C371"/>
    <mergeCell ref="F371:G371"/>
    <mergeCell ref="H371:I371"/>
    <mergeCell ref="X371:Y371"/>
    <mergeCell ref="B372:C372"/>
    <mergeCell ref="F372:G372"/>
    <mergeCell ref="H372:I372"/>
    <mergeCell ref="X372:Y372"/>
    <mergeCell ref="B373:C373"/>
    <mergeCell ref="F373:G373"/>
    <mergeCell ref="H373:I373"/>
    <mergeCell ref="X373:Y373"/>
    <mergeCell ref="B374:C374"/>
    <mergeCell ref="F374:G374"/>
    <mergeCell ref="H374:I374"/>
    <mergeCell ref="X374:Y374"/>
    <mergeCell ref="B375:C375"/>
    <mergeCell ref="F375:G375"/>
    <mergeCell ref="H375:I375"/>
    <mergeCell ref="X375:Y375"/>
    <mergeCell ref="X379:Y379"/>
    <mergeCell ref="B376:C376"/>
    <mergeCell ref="F376:G376"/>
    <mergeCell ref="H376:I376"/>
    <mergeCell ref="X376:Y376"/>
    <mergeCell ref="B377:C377"/>
    <mergeCell ref="F377:G377"/>
    <mergeCell ref="H377:I377"/>
    <mergeCell ref="X377:Y377"/>
    <mergeCell ref="B378:C378"/>
    <mergeCell ref="F378:G378"/>
    <mergeCell ref="H378:I378"/>
    <mergeCell ref="B379:C379"/>
    <mergeCell ref="F379:G379"/>
    <mergeCell ref="H379:I379"/>
    <mergeCell ref="B380:C380"/>
    <mergeCell ref="F380:G380"/>
    <mergeCell ref="H380:I380"/>
    <mergeCell ref="X380:Y380"/>
    <mergeCell ref="F381:G381"/>
    <mergeCell ref="H381:I381"/>
    <mergeCell ref="X381:Y381"/>
    <mergeCell ref="B383:C383"/>
    <mergeCell ref="F383:G383"/>
    <mergeCell ref="H383:I383"/>
    <mergeCell ref="X383:Y383"/>
    <mergeCell ref="B381:C381"/>
    <mergeCell ref="B385:C385"/>
    <mergeCell ref="F385:G385"/>
    <mergeCell ref="H385:I385"/>
    <mergeCell ref="X385:Y385"/>
    <mergeCell ref="B382:C382"/>
    <mergeCell ref="B386:C386"/>
    <mergeCell ref="F386:G386"/>
    <mergeCell ref="H386:I386"/>
    <mergeCell ref="X386:Y386"/>
    <mergeCell ref="B384:C384"/>
    <mergeCell ref="B387:C387"/>
    <mergeCell ref="F387:G387"/>
    <mergeCell ref="H387:I387"/>
    <mergeCell ref="X387:Y387"/>
    <mergeCell ref="B388:C388"/>
    <mergeCell ref="F388:G388"/>
    <mergeCell ref="H388:I388"/>
    <mergeCell ref="X388:Y388"/>
    <mergeCell ref="B389:C389"/>
    <mergeCell ref="F389:G389"/>
    <mergeCell ref="H389:I389"/>
    <mergeCell ref="X389:Y389"/>
    <mergeCell ref="B390:C390"/>
    <mergeCell ref="F390:G390"/>
    <mergeCell ref="H390:I390"/>
    <mergeCell ref="X390:Y390"/>
    <mergeCell ref="B391:C391"/>
    <mergeCell ref="F391:G391"/>
    <mergeCell ref="H391:I391"/>
    <mergeCell ref="X391:Y391"/>
    <mergeCell ref="B392:C392"/>
    <mergeCell ref="F392:G392"/>
    <mergeCell ref="H392:I392"/>
    <mergeCell ref="X392:Y392"/>
    <mergeCell ref="B393:C393"/>
    <mergeCell ref="F393:G393"/>
    <mergeCell ref="H393:I393"/>
    <mergeCell ref="X393:Y393"/>
    <mergeCell ref="B394:C394"/>
    <mergeCell ref="F394:G394"/>
    <mergeCell ref="H394:I394"/>
    <mergeCell ref="X394:Y394"/>
    <mergeCell ref="F395:G395"/>
    <mergeCell ref="H395:I395"/>
    <mergeCell ref="X395:Y395"/>
    <mergeCell ref="F396:G396"/>
    <mergeCell ref="H396:I396"/>
    <mergeCell ref="X396:Y396"/>
    <mergeCell ref="B398:C398"/>
    <mergeCell ref="F398:G398"/>
    <mergeCell ref="H398:I398"/>
    <mergeCell ref="X398:Y398"/>
    <mergeCell ref="B399:C399"/>
    <mergeCell ref="F399:G399"/>
    <mergeCell ref="H399:I399"/>
    <mergeCell ref="X399:Y399"/>
    <mergeCell ref="B400:C400"/>
    <mergeCell ref="F400:G400"/>
    <mergeCell ref="H400:I400"/>
    <mergeCell ref="X400:Y400"/>
    <mergeCell ref="B401:C401"/>
    <mergeCell ref="F401:G401"/>
    <mergeCell ref="H401:I401"/>
    <mergeCell ref="X401:Y401"/>
    <mergeCell ref="B402:C402"/>
    <mergeCell ref="F402:G402"/>
    <mergeCell ref="H402:I402"/>
    <mergeCell ref="X402:Y402"/>
    <mergeCell ref="B403:C403"/>
    <mergeCell ref="F403:G403"/>
    <mergeCell ref="H403:I403"/>
    <mergeCell ref="X403:Y403"/>
    <mergeCell ref="B404:C404"/>
    <mergeCell ref="F404:G404"/>
    <mergeCell ref="H404:I404"/>
    <mergeCell ref="X404:Y404"/>
    <mergeCell ref="B405:C405"/>
    <mergeCell ref="F405:G405"/>
    <mergeCell ref="H405:I405"/>
    <mergeCell ref="X405:Y405"/>
    <mergeCell ref="B406:C406"/>
    <mergeCell ref="F406:G406"/>
    <mergeCell ref="H406:I406"/>
    <mergeCell ref="X406:Y406"/>
    <mergeCell ref="B407:C407"/>
    <mergeCell ref="F407:G407"/>
    <mergeCell ref="H407:I407"/>
    <mergeCell ref="X407:Y407"/>
    <mergeCell ref="B408:C408"/>
    <mergeCell ref="F408:G408"/>
    <mergeCell ref="H408:I408"/>
    <mergeCell ref="X408:Y408"/>
    <mergeCell ref="B409:C409"/>
    <mergeCell ref="F409:G409"/>
    <mergeCell ref="H409:I409"/>
    <mergeCell ref="X409:Y409"/>
    <mergeCell ref="B410:C410"/>
    <mergeCell ref="F410:G410"/>
    <mergeCell ref="H410:I410"/>
    <mergeCell ref="X410:Y410"/>
    <mergeCell ref="B411:C411"/>
    <mergeCell ref="F411:G411"/>
    <mergeCell ref="H411:I411"/>
    <mergeCell ref="X411:Y411"/>
    <mergeCell ref="B412:C412"/>
    <mergeCell ref="F412:G412"/>
    <mergeCell ref="H412:I412"/>
    <mergeCell ref="X412:Y412"/>
    <mergeCell ref="B413:C413"/>
    <mergeCell ref="F413:G413"/>
    <mergeCell ref="H413:I413"/>
    <mergeCell ref="X413:Y413"/>
    <mergeCell ref="B414:C414"/>
    <mergeCell ref="F414:G414"/>
    <mergeCell ref="H414:I414"/>
    <mergeCell ref="X414:Y414"/>
    <mergeCell ref="B415:C415"/>
    <mergeCell ref="F415:G415"/>
    <mergeCell ref="H415:I415"/>
    <mergeCell ref="X415:Y415"/>
    <mergeCell ref="B416:C416"/>
    <mergeCell ref="F416:G416"/>
    <mergeCell ref="H416:I416"/>
    <mergeCell ref="X416:Y416"/>
    <mergeCell ref="B417:C417"/>
    <mergeCell ref="F417:G417"/>
    <mergeCell ref="H417:I417"/>
    <mergeCell ref="X417:Y417"/>
    <mergeCell ref="B419:C419"/>
    <mergeCell ref="F419:G419"/>
    <mergeCell ref="H419:I419"/>
    <mergeCell ref="X419:Y419"/>
    <mergeCell ref="B418:C418"/>
    <mergeCell ref="F418:G418"/>
    <mergeCell ref="X418:Y418"/>
    <mergeCell ref="H418:I418"/>
    <mergeCell ref="B420:C420"/>
    <mergeCell ref="F420:G420"/>
    <mergeCell ref="H420:I420"/>
    <mergeCell ref="X420:Y420"/>
    <mergeCell ref="B421:C421"/>
    <mergeCell ref="F421:G421"/>
    <mergeCell ref="H421:I421"/>
    <mergeCell ref="X421:Y421"/>
    <mergeCell ref="B422:C422"/>
    <mergeCell ref="F422:G422"/>
    <mergeCell ref="H422:I422"/>
    <mergeCell ref="X422:Y422"/>
    <mergeCell ref="B423:C423"/>
    <mergeCell ref="F423:G423"/>
    <mergeCell ref="H423:I423"/>
    <mergeCell ref="X423:Y423"/>
    <mergeCell ref="B424:C424"/>
    <mergeCell ref="F424:G424"/>
    <mergeCell ref="H424:I424"/>
    <mergeCell ref="X424:Y424"/>
    <mergeCell ref="B425:C425"/>
    <mergeCell ref="F425:G425"/>
    <mergeCell ref="H425:I425"/>
    <mergeCell ref="X425:Y425"/>
    <mergeCell ref="B426:C426"/>
    <mergeCell ref="F426:G426"/>
    <mergeCell ref="H426:I426"/>
    <mergeCell ref="X426:Y426"/>
    <mergeCell ref="B427:C427"/>
    <mergeCell ref="F427:G427"/>
    <mergeCell ref="H427:I427"/>
    <mergeCell ref="X427:Y427"/>
    <mergeCell ref="B479:C479"/>
    <mergeCell ref="F479:G479"/>
    <mergeCell ref="H479:I479"/>
    <mergeCell ref="X479:Y479"/>
    <mergeCell ref="H440:I440"/>
    <mergeCell ref="X440:Y440"/>
    <mergeCell ref="B445:C445"/>
    <mergeCell ref="F445:G445"/>
    <mergeCell ref="H445:I445"/>
    <mergeCell ref="X445:Y445"/>
    <mergeCell ref="B428:C428"/>
    <mergeCell ref="F428:G428"/>
    <mergeCell ref="H428:I428"/>
    <mergeCell ref="X428:Y428"/>
    <mergeCell ref="F457:G457"/>
    <mergeCell ref="H457:I457"/>
    <mergeCell ref="X457:Y457"/>
    <mergeCell ref="B441:C441"/>
    <mergeCell ref="F441:G441"/>
    <mergeCell ref="H441:I441"/>
    <mergeCell ref="X430:Y430"/>
    <mergeCell ref="B438:C438"/>
    <mergeCell ref="F438:G438"/>
    <mergeCell ref="H438:I438"/>
    <mergeCell ref="X438:Y438"/>
    <mergeCell ref="X437:Y437"/>
    <mergeCell ref="B433:C433"/>
    <mergeCell ref="B435:C435"/>
    <mergeCell ref="F433:G433"/>
    <mergeCell ref="F435:G435"/>
    <mergeCell ref="X433:Y433"/>
    <mergeCell ref="B432:C432"/>
    <mergeCell ref="X434:Y434"/>
    <mergeCell ref="B443:C443"/>
    <mergeCell ref="F443:G443"/>
    <mergeCell ref="H443:I443"/>
    <mergeCell ref="X443:Y443"/>
    <mergeCell ref="B439:C439"/>
    <mergeCell ref="F439:G439"/>
    <mergeCell ref="X441:Y441"/>
    <mergeCell ref="H439:I439"/>
    <mergeCell ref="X439:Y439"/>
    <mergeCell ref="B442:C442"/>
    <mergeCell ref="F442:G442"/>
    <mergeCell ref="B444:C444"/>
    <mergeCell ref="F444:G444"/>
    <mergeCell ref="H444:I444"/>
    <mergeCell ref="X444:Y444"/>
    <mergeCell ref="B440:C440"/>
    <mergeCell ref="F440:G440"/>
    <mergeCell ref="B446:C446"/>
    <mergeCell ref="F446:G446"/>
    <mergeCell ref="H446:I446"/>
    <mergeCell ref="X446:Y446"/>
    <mergeCell ref="B447:C447"/>
    <mergeCell ref="F447:G447"/>
    <mergeCell ref="H447:I447"/>
    <mergeCell ref="X447:Y447"/>
    <mergeCell ref="B448:C448"/>
    <mergeCell ref="F448:G448"/>
    <mergeCell ref="H448:I448"/>
    <mergeCell ref="X448:Y448"/>
    <mergeCell ref="B449:C449"/>
    <mergeCell ref="F449:G449"/>
    <mergeCell ref="H449:I449"/>
    <mergeCell ref="X449:Y449"/>
    <mergeCell ref="B450:C450"/>
    <mergeCell ref="F450:G450"/>
    <mergeCell ref="H450:I450"/>
    <mergeCell ref="X450:Y450"/>
    <mergeCell ref="B451:C451"/>
    <mergeCell ref="F451:G451"/>
    <mergeCell ref="H451:I451"/>
    <mergeCell ref="X451:Y451"/>
    <mergeCell ref="F463:G463"/>
    <mergeCell ref="B462:C462"/>
    <mergeCell ref="B463:C463"/>
    <mergeCell ref="B464:C464"/>
    <mergeCell ref="F464:G464"/>
    <mergeCell ref="H462:I462"/>
    <mergeCell ref="H463:I463"/>
    <mergeCell ref="H464:I464"/>
    <mergeCell ref="B452:C452"/>
    <mergeCell ref="F452:G452"/>
    <mergeCell ref="H452:I452"/>
    <mergeCell ref="X452:Y452"/>
    <mergeCell ref="H461:I461"/>
    <mergeCell ref="X461:Y461"/>
    <mergeCell ref="B453:C453"/>
    <mergeCell ref="F453:G453"/>
    <mergeCell ref="H453:I453"/>
    <mergeCell ref="X453:Y453"/>
    <mergeCell ref="B454:C454"/>
    <mergeCell ref="F454:G454"/>
    <mergeCell ref="H454:I454"/>
    <mergeCell ref="X454:Y454"/>
    <mergeCell ref="B455:C455"/>
    <mergeCell ref="F455:G455"/>
    <mergeCell ref="H455:I455"/>
    <mergeCell ref="X455:Y455"/>
    <mergeCell ref="B456:C456"/>
    <mergeCell ref="F456:G456"/>
    <mergeCell ref="X456:Y456"/>
    <mergeCell ref="B458:C458"/>
    <mergeCell ref="F458:G458"/>
    <mergeCell ref="H458:I458"/>
    <mergeCell ref="X458:Y458"/>
    <mergeCell ref="H456:I456"/>
    <mergeCell ref="B459:C459"/>
    <mergeCell ref="F459:G459"/>
    <mergeCell ref="H459:I459"/>
    <mergeCell ref="X459:Y459"/>
    <mergeCell ref="B457:C457"/>
    <mergeCell ref="B460:C460"/>
    <mergeCell ref="F460:G460"/>
    <mergeCell ref="H460:I460"/>
    <mergeCell ref="X460:Y460"/>
    <mergeCell ref="B465:C465"/>
    <mergeCell ref="F465:G465"/>
    <mergeCell ref="H465:I465"/>
    <mergeCell ref="X465:Y465"/>
    <mergeCell ref="B461:C461"/>
    <mergeCell ref="F461:G461"/>
    <mergeCell ref="X462:Y462"/>
    <mergeCell ref="X463:Y463"/>
    <mergeCell ref="X464:Y464"/>
    <mergeCell ref="F462:G462"/>
    <mergeCell ref="B466:C466"/>
    <mergeCell ref="F466:G466"/>
    <mergeCell ref="H466:I466"/>
    <mergeCell ref="X466:Y466"/>
    <mergeCell ref="B467:C467"/>
    <mergeCell ref="F467:G467"/>
    <mergeCell ref="H467:I467"/>
    <mergeCell ref="X467:Y467"/>
    <mergeCell ref="B468:C468"/>
    <mergeCell ref="F468:G468"/>
    <mergeCell ref="H468:I468"/>
    <mergeCell ref="X468:Y468"/>
    <mergeCell ref="B469:C469"/>
    <mergeCell ref="F469:G469"/>
    <mergeCell ref="H469:I469"/>
    <mergeCell ref="X469:Y469"/>
    <mergeCell ref="H473:I473"/>
    <mergeCell ref="X473:Y473"/>
    <mergeCell ref="B470:C470"/>
    <mergeCell ref="F470:G470"/>
    <mergeCell ref="H470:I470"/>
    <mergeCell ref="X470:Y470"/>
    <mergeCell ref="B471:C471"/>
    <mergeCell ref="F471:G471"/>
    <mergeCell ref="H471:I471"/>
    <mergeCell ref="X471:Y471"/>
    <mergeCell ref="B474:C474"/>
    <mergeCell ref="F474:G474"/>
    <mergeCell ref="H474:I474"/>
    <mergeCell ref="X474:Y474"/>
    <mergeCell ref="B472:C472"/>
    <mergeCell ref="F472:G472"/>
    <mergeCell ref="H472:I472"/>
    <mergeCell ref="X472:Y472"/>
    <mergeCell ref="B473:C473"/>
    <mergeCell ref="F473:G473"/>
    <mergeCell ref="H478:I478"/>
    <mergeCell ref="X478:Y478"/>
    <mergeCell ref="B475:C475"/>
    <mergeCell ref="F475:G475"/>
    <mergeCell ref="H475:I475"/>
    <mergeCell ref="X475:Y475"/>
    <mergeCell ref="B476:C476"/>
    <mergeCell ref="F476:G476"/>
    <mergeCell ref="H476:I476"/>
    <mergeCell ref="X476:Y476"/>
    <mergeCell ref="B481:C481"/>
    <mergeCell ref="F481:G481"/>
    <mergeCell ref="H481:I481"/>
    <mergeCell ref="X481:Y481"/>
    <mergeCell ref="B477:C477"/>
    <mergeCell ref="F477:G477"/>
    <mergeCell ref="H477:I477"/>
    <mergeCell ref="X477:Y477"/>
    <mergeCell ref="B478:C478"/>
    <mergeCell ref="F478:G478"/>
    <mergeCell ref="B482:C482"/>
    <mergeCell ref="F482:G482"/>
    <mergeCell ref="H482:I482"/>
    <mergeCell ref="X482:Y482"/>
    <mergeCell ref="B492:C492"/>
    <mergeCell ref="F492:G492"/>
    <mergeCell ref="H492:I492"/>
    <mergeCell ref="X492:Y492"/>
    <mergeCell ref="B483:C483"/>
    <mergeCell ref="F483:G483"/>
    <mergeCell ref="H483:I483"/>
    <mergeCell ref="X483:Y483"/>
    <mergeCell ref="B484:C484"/>
    <mergeCell ref="F484:G484"/>
    <mergeCell ref="H484:I484"/>
    <mergeCell ref="X484:Y484"/>
    <mergeCell ref="B485:C485"/>
    <mergeCell ref="F485:G485"/>
    <mergeCell ref="H485:I485"/>
    <mergeCell ref="X485:Y485"/>
    <mergeCell ref="B486:C486"/>
    <mergeCell ref="F486:G486"/>
    <mergeCell ref="H486:I486"/>
    <mergeCell ref="X486:Y486"/>
    <mergeCell ref="B490:C490"/>
    <mergeCell ref="F490:G490"/>
    <mergeCell ref="H490:I490"/>
    <mergeCell ref="X490:Y490"/>
    <mergeCell ref="X489:Y489"/>
    <mergeCell ref="H489:I489"/>
    <mergeCell ref="B489:C489"/>
    <mergeCell ref="H497:I497"/>
    <mergeCell ref="X497:Y497"/>
    <mergeCell ref="F491:G491"/>
    <mergeCell ref="X494:Y494"/>
    <mergeCell ref="H487:I487"/>
    <mergeCell ref="X487:Y487"/>
    <mergeCell ref="H442:I442"/>
    <mergeCell ref="X442:Y442"/>
    <mergeCell ref="X491:Y491"/>
    <mergeCell ref="B495:C495"/>
    <mergeCell ref="F493:G493"/>
    <mergeCell ref="B493:C493"/>
    <mergeCell ref="B491:C491"/>
    <mergeCell ref="H493:I493"/>
    <mergeCell ref="B494:C494"/>
    <mergeCell ref="X493:Y493"/>
    <mergeCell ref="A499:W499"/>
    <mergeCell ref="Y499:Z499"/>
    <mergeCell ref="B496:C496"/>
    <mergeCell ref="F496:G496"/>
    <mergeCell ref="H496:I496"/>
    <mergeCell ref="X495:Y495"/>
    <mergeCell ref="X496:Y496"/>
    <mergeCell ref="F495:G495"/>
    <mergeCell ref="A498:Z498"/>
    <mergeCell ref="B497:G497"/>
    <mergeCell ref="X436:Y436"/>
    <mergeCell ref="B113:C113"/>
    <mergeCell ref="F113:G113"/>
    <mergeCell ref="H113:I113"/>
    <mergeCell ref="F163:G163"/>
    <mergeCell ref="F164:G164"/>
    <mergeCell ref="X133:Y133"/>
    <mergeCell ref="B430:C430"/>
    <mergeCell ref="F430:G430"/>
    <mergeCell ref="X435:Y435"/>
    <mergeCell ref="F38:G38"/>
    <mergeCell ref="H38:I38"/>
    <mergeCell ref="B47:C47"/>
    <mergeCell ref="F47:G47"/>
    <mergeCell ref="H47:I47"/>
    <mergeCell ref="H495:I495"/>
    <mergeCell ref="H494:I494"/>
    <mergeCell ref="F494:G494"/>
    <mergeCell ref="H491:I491"/>
    <mergeCell ref="F489:G489"/>
    <mergeCell ref="F54:G54"/>
    <mergeCell ref="H430:I430"/>
    <mergeCell ref="B39:C39"/>
    <mergeCell ref="F39:G39"/>
    <mergeCell ref="H39:I39"/>
    <mergeCell ref="X39:Y39"/>
    <mergeCell ref="B429:C429"/>
    <mergeCell ref="F429:G429"/>
    <mergeCell ref="H429:I429"/>
    <mergeCell ref="X429:Y429"/>
    <mergeCell ref="B68:C68"/>
    <mergeCell ref="F68:G68"/>
    <mergeCell ref="H68:I68"/>
    <mergeCell ref="X68:Y68"/>
    <mergeCell ref="X47:Y47"/>
    <mergeCell ref="B55:C55"/>
    <mergeCell ref="F55:G55"/>
    <mergeCell ref="H55:I55"/>
    <mergeCell ref="X55:Y55"/>
    <mergeCell ref="B54:C54"/>
    <mergeCell ref="B69:C69"/>
    <mergeCell ref="F69:G69"/>
    <mergeCell ref="H70:I70"/>
    <mergeCell ref="H69:I69"/>
    <mergeCell ref="X69:Y69"/>
    <mergeCell ref="F70:G70"/>
    <mergeCell ref="B74:C74"/>
    <mergeCell ref="F74:G74"/>
    <mergeCell ref="H73:I73"/>
    <mergeCell ref="B75:C75"/>
    <mergeCell ref="F75:G75"/>
    <mergeCell ref="B76:C76"/>
    <mergeCell ref="F76:G76"/>
    <mergeCell ref="B91:C91"/>
    <mergeCell ref="F91:G91"/>
    <mergeCell ref="H91:I91"/>
    <mergeCell ref="X91:Y91"/>
    <mergeCell ref="X74:Y74"/>
    <mergeCell ref="X75:Y75"/>
    <mergeCell ref="X76:Y76"/>
    <mergeCell ref="H74:I74"/>
    <mergeCell ref="H75:I75"/>
    <mergeCell ref="H76:I76"/>
    <mergeCell ref="B233:C233"/>
    <mergeCell ref="F233:G233"/>
    <mergeCell ref="H233:I233"/>
    <mergeCell ref="X233:Y233"/>
    <mergeCell ref="B263:C263"/>
    <mergeCell ref="F263:G263"/>
    <mergeCell ref="H263:I263"/>
    <mergeCell ref="X263:Y263"/>
    <mergeCell ref="B262:C262"/>
    <mergeCell ref="F262:G262"/>
    <mergeCell ref="F384:G384"/>
    <mergeCell ref="H384:I384"/>
    <mergeCell ref="X384:Y384"/>
    <mergeCell ref="X378:Y378"/>
    <mergeCell ref="B397:C397"/>
    <mergeCell ref="F397:G397"/>
    <mergeCell ref="H397:I397"/>
    <mergeCell ref="X397:Y397"/>
    <mergeCell ref="B395:C395"/>
    <mergeCell ref="B396:C396"/>
    <mergeCell ref="F480:G480"/>
    <mergeCell ref="H480:I480"/>
    <mergeCell ref="X480:Y480"/>
    <mergeCell ref="B480:C480"/>
    <mergeCell ref="B488:C488"/>
    <mergeCell ref="F488:G488"/>
    <mergeCell ref="H488:I488"/>
    <mergeCell ref="X488:Y488"/>
    <mergeCell ref="B487:C487"/>
    <mergeCell ref="F487:G487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L31"/>
  <sheetViews>
    <sheetView view="pageBreakPreview" zoomScaleSheetLayoutView="100" zoomScalePageLayoutView="0" workbookViewId="0" topLeftCell="A1">
      <selection activeCell="B3" sqref="B3:G3"/>
    </sheetView>
  </sheetViews>
  <sheetFormatPr defaultColWidth="9.140625" defaultRowHeight="12.75"/>
  <cols>
    <col min="2" max="2" width="27.00390625" style="0" customWidth="1"/>
    <col min="3" max="3" width="16.28125" style="0" customWidth="1"/>
    <col min="4" max="4" width="17.57421875" style="0" customWidth="1"/>
    <col min="5" max="5" width="19.57421875" style="0" customWidth="1"/>
    <col min="6" max="6" width="14.28125" style="0" customWidth="1"/>
    <col min="8" max="8" width="5.57421875" style="0" hidden="1" customWidth="1"/>
    <col min="10" max="10" width="5.57421875" style="0" customWidth="1"/>
    <col min="11" max="11" width="0.13671875" style="0" customWidth="1"/>
    <col min="12" max="12" width="9.140625" style="0" hidden="1" customWidth="1"/>
  </cols>
  <sheetData>
    <row r="1" spans="7:12" ht="21" customHeight="1">
      <c r="G1" s="245" t="s">
        <v>77</v>
      </c>
      <c r="H1" s="245"/>
      <c r="I1" s="245"/>
      <c r="J1" s="255"/>
      <c r="K1" s="255"/>
      <c r="L1" s="255"/>
    </row>
    <row r="2" spans="1:10" ht="12.75">
      <c r="A2" s="21"/>
      <c r="B2" s="21"/>
      <c r="C2" s="21"/>
      <c r="D2" s="21"/>
      <c r="E2" s="21"/>
      <c r="F2" s="21"/>
      <c r="G2" s="21"/>
      <c r="H2" s="21"/>
      <c r="I2" s="7"/>
      <c r="J2" s="1"/>
    </row>
    <row r="3" spans="1:10" ht="20.25" customHeight="1">
      <c r="A3" s="21"/>
      <c r="B3" s="244" t="s">
        <v>470</v>
      </c>
      <c r="C3" s="244"/>
      <c r="D3" s="244"/>
      <c r="E3" s="244"/>
      <c r="F3" s="244"/>
      <c r="G3" s="244"/>
      <c r="H3" s="21"/>
      <c r="I3" s="6"/>
      <c r="J3" s="1"/>
    </row>
    <row r="4" spans="1:10" ht="12.75">
      <c r="A4" s="21"/>
      <c r="B4" s="21"/>
      <c r="C4" s="21"/>
      <c r="D4" s="21"/>
      <c r="E4" s="21"/>
      <c r="F4" s="21"/>
      <c r="G4" s="21"/>
      <c r="H4" s="21"/>
      <c r="I4" s="6"/>
      <c r="J4" s="1"/>
    </row>
    <row r="5" spans="1:10" ht="12.75">
      <c r="A5" s="256" t="s">
        <v>78</v>
      </c>
      <c r="B5" s="256" t="s">
        <v>79</v>
      </c>
      <c r="C5" s="256" t="s">
        <v>80</v>
      </c>
      <c r="D5" s="256" t="s">
        <v>432</v>
      </c>
      <c r="E5" s="256"/>
      <c r="F5" s="256"/>
      <c r="G5" s="21"/>
      <c r="H5" s="21"/>
      <c r="I5" s="6"/>
      <c r="J5" s="1"/>
    </row>
    <row r="6" spans="1:10" ht="12.75">
      <c r="A6" s="256"/>
      <c r="B6" s="256"/>
      <c r="C6" s="256"/>
      <c r="D6" s="114" t="s">
        <v>8</v>
      </c>
      <c r="E6" s="114" t="s">
        <v>9</v>
      </c>
      <c r="F6" s="114" t="s">
        <v>10</v>
      </c>
      <c r="G6" s="21"/>
      <c r="H6" s="21"/>
      <c r="I6" s="6"/>
      <c r="J6" s="1"/>
    </row>
    <row r="7" spans="1:10" ht="12.75">
      <c r="A7" s="246" t="s">
        <v>82</v>
      </c>
      <c r="B7" s="246" t="s">
        <v>83</v>
      </c>
      <c r="C7" s="246"/>
      <c r="D7" s="248">
        <v>32476229.99</v>
      </c>
      <c r="E7" s="249">
        <v>32942385.34</v>
      </c>
      <c r="F7" s="249">
        <f>(E7/D7)*100</f>
        <v>101.43537396472293</v>
      </c>
      <c r="G7" s="21"/>
      <c r="H7" s="21"/>
      <c r="I7" s="6"/>
      <c r="J7" s="1"/>
    </row>
    <row r="8" spans="1:10" ht="12.75">
      <c r="A8" s="246"/>
      <c r="B8" s="246"/>
      <c r="C8" s="246"/>
      <c r="D8" s="248"/>
      <c r="E8" s="249"/>
      <c r="F8" s="249"/>
      <c r="G8" s="21"/>
      <c r="H8" s="21"/>
      <c r="I8" s="6"/>
      <c r="J8" s="1"/>
    </row>
    <row r="9" spans="1:10" ht="12.75">
      <c r="A9" s="246" t="s">
        <v>84</v>
      </c>
      <c r="B9" s="246" t="s">
        <v>85</v>
      </c>
      <c r="C9" s="246"/>
      <c r="D9" s="248">
        <v>33902886.57</v>
      </c>
      <c r="E9" s="249">
        <v>32261142.47</v>
      </c>
      <c r="F9" s="249">
        <f>(E9/D9)*100</f>
        <v>95.15750938608056</v>
      </c>
      <c r="G9" s="21"/>
      <c r="H9" s="21"/>
      <c r="I9" s="6"/>
      <c r="J9" s="1"/>
    </row>
    <row r="10" spans="1:10" ht="12.75">
      <c r="A10" s="246"/>
      <c r="B10" s="246"/>
      <c r="C10" s="246"/>
      <c r="D10" s="248"/>
      <c r="E10" s="249"/>
      <c r="F10" s="249"/>
      <c r="G10" s="21"/>
      <c r="H10" s="21"/>
      <c r="I10" s="6"/>
      <c r="J10" s="1"/>
    </row>
    <row r="11" spans="1:10" ht="12.75">
      <c r="A11" s="246" t="s">
        <v>86</v>
      </c>
      <c r="B11" s="246" t="s">
        <v>87</v>
      </c>
      <c r="C11" s="246"/>
      <c r="D11" s="248">
        <f>D7-(D9)</f>
        <v>-1426656.580000002</v>
      </c>
      <c r="E11" s="248">
        <f>E7-(E9)</f>
        <v>681242.870000001</v>
      </c>
      <c r="F11" s="249" t="s">
        <v>320</v>
      </c>
      <c r="G11" s="21"/>
      <c r="H11" s="21"/>
      <c r="I11" s="6"/>
      <c r="J11" s="1"/>
    </row>
    <row r="12" spans="1:10" ht="12.75">
      <c r="A12" s="246"/>
      <c r="B12" s="246"/>
      <c r="C12" s="246"/>
      <c r="D12" s="248"/>
      <c r="E12" s="248"/>
      <c r="F12" s="249"/>
      <c r="G12" s="21"/>
      <c r="H12" s="21"/>
      <c r="I12" s="6"/>
      <c r="J12" s="1"/>
    </row>
    <row r="13" spans="1:10" ht="12.75">
      <c r="A13" s="250" t="s">
        <v>88</v>
      </c>
      <c r="B13" s="250"/>
      <c r="C13" s="250"/>
      <c r="D13" s="115">
        <v>2405959.7</v>
      </c>
      <c r="E13" s="115">
        <v>2024326.89</v>
      </c>
      <c r="F13" s="102">
        <f>(E13/D13)*100</f>
        <v>84.13802151382667</v>
      </c>
      <c r="G13" s="21"/>
      <c r="H13" s="21"/>
      <c r="I13" s="6"/>
      <c r="J13" s="1"/>
    </row>
    <row r="14" spans="1:10" ht="12.75">
      <c r="A14" s="246" t="s">
        <v>82</v>
      </c>
      <c r="B14" s="246" t="s">
        <v>89</v>
      </c>
      <c r="C14" s="247" t="s">
        <v>90</v>
      </c>
      <c r="D14" s="254">
        <v>1329303.12</v>
      </c>
      <c r="E14" s="253">
        <v>1013076.4</v>
      </c>
      <c r="F14" s="253">
        <f>(E14/D14)*100</f>
        <v>76.2110902139461</v>
      </c>
      <c r="G14" s="9"/>
      <c r="H14" s="21"/>
      <c r="I14" s="6"/>
      <c r="J14" s="1"/>
    </row>
    <row r="15" spans="1:10" ht="21" customHeight="1">
      <c r="A15" s="246"/>
      <c r="B15" s="246"/>
      <c r="C15" s="247"/>
      <c r="D15" s="254"/>
      <c r="E15" s="253"/>
      <c r="F15" s="253"/>
      <c r="G15" s="9"/>
      <c r="H15" s="21"/>
      <c r="I15" s="6"/>
      <c r="J15" s="1"/>
    </row>
    <row r="16" spans="1:10" ht="12.75">
      <c r="A16" s="246" t="s">
        <v>84</v>
      </c>
      <c r="B16" s="246" t="s">
        <v>91</v>
      </c>
      <c r="C16" s="247" t="s">
        <v>90</v>
      </c>
      <c r="D16" s="254">
        <v>0</v>
      </c>
      <c r="E16" s="253">
        <v>0</v>
      </c>
      <c r="F16" s="253">
        <v>0</v>
      </c>
      <c r="G16" s="24"/>
      <c r="H16" s="21"/>
      <c r="I16" s="6"/>
      <c r="J16" s="1"/>
    </row>
    <row r="17" spans="1:10" ht="12.75">
      <c r="A17" s="246"/>
      <c r="B17" s="246"/>
      <c r="C17" s="247"/>
      <c r="D17" s="254"/>
      <c r="E17" s="253"/>
      <c r="F17" s="253"/>
      <c r="G17" s="24"/>
      <c r="H17" s="21"/>
      <c r="I17" s="6"/>
      <c r="J17" s="1"/>
    </row>
    <row r="18" spans="1:10" ht="43.5" customHeight="1">
      <c r="A18" s="117" t="s">
        <v>86</v>
      </c>
      <c r="B18" s="117" t="s">
        <v>92</v>
      </c>
      <c r="C18" s="118" t="s">
        <v>206</v>
      </c>
      <c r="D18" s="119">
        <v>378101</v>
      </c>
      <c r="E18" s="116">
        <v>309781.9</v>
      </c>
      <c r="F18" s="116">
        <f>(E18/D18)*100</f>
        <v>81.93099198362343</v>
      </c>
      <c r="G18" s="24"/>
      <c r="H18" s="21"/>
      <c r="I18" s="8"/>
      <c r="J18" s="1"/>
    </row>
    <row r="19" spans="1:10" ht="12.75">
      <c r="A19" s="246" t="s">
        <v>133</v>
      </c>
      <c r="B19" s="246" t="s">
        <v>93</v>
      </c>
      <c r="C19" s="247" t="s">
        <v>207</v>
      </c>
      <c r="D19" s="248">
        <v>698555.58</v>
      </c>
      <c r="E19" s="249">
        <v>701468.59</v>
      </c>
      <c r="F19" s="249">
        <f>(E19/D19)*100</f>
        <v>100.41700475715905</v>
      </c>
      <c r="G19" s="9"/>
      <c r="H19" s="21"/>
      <c r="I19" s="6"/>
      <c r="J19" s="1"/>
    </row>
    <row r="20" spans="1:10" ht="22.5" customHeight="1">
      <c r="A20" s="246"/>
      <c r="B20" s="246"/>
      <c r="C20" s="247"/>
      <c r="D20" s="248"/>
      <c r="E20" s="249"/>
      <c r="F20" s="249"/>
      <c r="G20" s="9"/>
      <c r="H20" s="21"/>
      <c r="I20" s="6"/>
      <c r="J20" s="1"/>
    </row>
    <row r="21" spans="1:10" ht="12.75">
      <c r="A21" s="250" t="s">
        <v>94</v>
      </c>
      <c r="B21" s="250"/>
      <c r="C21" s="250"/>
      <c r="D21" s="251">
        <v>979303.12</v>
      </c>
      <c r="E21" s="251">
        <v>1028268.4</v>
      </c>
      <c r="F21" s="252">
        <f>(E21/D21)*100</f>
        <v>105.00001266206525</v>
      </c>
      <c r="G21" s="9"/>
      <c r="H21" s="21"/>
      <c r="I21" s="6"/>
      <c r="J21" s="1"/>
    </row>
    <row r="22" spans="1:10" ht="12.75">
      <c r="A22" s="250"/>
      <c r="B22" s="250"/>
      <c r="C22" s="250"/>
      <c r="D22" s="251"/>
      <c r="E22" s="251"/>
      <c r="F22" s="252"/>
      <c r="G22" s="9"/>
      <c r="H22" s="21"/>
      <c r="I22" s="6"/>
      <c r="J22" s="1"/>
    </row>
    <row r="23" spans="1:10" ht="12.75">
      <c r="A23" s="246" t="s">
        <v>82</v>
      </c>
      <c r="B23" s="246" t="s">
        <v>95</v>
      </c>
      <c r="C23" s="247" t="s">
        <v>96</v>
      </c>
      <c r="D23" s="248">
        <v>859359.44</v>
      </c>
      <c r="E23" s="249">
        <v>908324.72</v>
      </c>
      <c r="F23" s="249">
        <f>(E23/D23)*100</f>
        <v>105.69788120323669</v>
      </c>
      <c r="G23" s="9"/>
      <c r="H23" s="21"/>
      <c r="I23" s="6"/>
      <c r="J23" s="1"/>
    </row>
    <row r="24" spans="1:10" ht="12.75">
      <c r="A24" s="246"/>
      <c r="B24" s="246"/>
      <c r="C24" s="247"/>
      <c r="D24" s="248"/>
      <c r="E24" s="249"/>
      <c r="F24" s="249"/>
      <c r="G24" s="9"/>
      <c r="H24" s="21"/>
      <c r="I24" s="6"/>
      <c r="J24" s="1"/>
    </row>
    <row r="25" spans="1:10" ht="12.75">
      <c r="A25" s="246" t="s">
        <v>84</v>
      </c>
      <c r="B25" s="246" t="s">
        <v>97</v>
      </c>
      <c r="C25" s="247" t="s">
        <v>96</v>
      </c>
      <c r="D25" s="248">
        <v>119943.68</v>
      </c>
      <c r="E25" s="249">
        <v>119943.68</v>
      </c>
      <c r="F25" s="249">
        <f>(E25/D25)*100</f>
        <v>100</v>
      </c>
      <c r="G25" s="9"/>
      <c r="H25" s="21"/>
      <c r="I25" s="6"/>
      <c r="J25" s="1"/>
    </row>
    <row r="26" spans="1:10" ht="12.75">
      <c r="A26" s="246"/>
      <c r="B26" s="246"/>
      <c r="C26" s="247"/>
      <c r="D26" s="248"/>
      <c r="E26" s="249"/>
      <c r="F26" s="249"/>
      <c r="G26" s="9"/>
      <c r="H26" s="21"/>
      <c r="I26" s="6"/>
      <c r="J26" s="1"/>
    </row>
    <row r="27" spans="1:10" ht="48" customHeight="1">
      <c r="A27" s="120" t="s">
        <v>86</v>
      </c>
      <c r="B27" s="121" t="s">
        <v>201</v>
      </c>
      <c r="C27" s="122" t="s">
        <v>208</v>
      </c>
      <c r="D27" s="123">
        <v>0</v>
      </c>
      <c r="E27" s="123">
        <v>0</v>
      </c>
      <c r="F27" s="123">
        <v>0</v>
      </c>
      <c r="I27" s="6"/>
      <c r="J27" s="1"/>
    </row>
    <row r="28" spans="1:10" ht="20.25" customHeight="1">
      <c r="A28" s="120" t="s">
        <v>133</v>
      </c>
      <c r="B28" s="121" t="s">
        <v>340</v>
      </c>
      <c r="C28" s="122" t="s">
        <v>341</v>
      </c>
      <c r="D28" s="123">
        <v>0</v>
      </c>
      <c r="E28" s="123">
        <v>0</v>
      </c>
      <c r="F28" s="123">
        <v>0</v>
      </c>
      <c r="I28" s="6"/>
      <c r="J28" s="1"/>
    </row>
    <row r="29" spans="1:10" ht="21.75" customHeight="1">
      <c r="A29" s="120" t="s">
        <v>342</v>
      </c>
      <c r="B29" s="121" t="s">
        <v>343</v>
      </c>
      <c r="C29" s="122" t="s">
        <v>344</v>
      </c>
      <c r="D29" s="123">
        <v>0</v>
      </c>
      <c r="E29" s="123">
        <v>0</v>
      </c>
      <c r="F29" s="123">
        <v>0</v>
      </c>
      <c r="I29" s="6"/>
      <c r="J29" s="1"/>
    </row>
    <row r="30" spans="1:10" ht="21.75" customHeight="1">
      <c r="A30" s="120" t="s">
        <v>345</v>
      </c>
      <c r="B30" s="121" t="s">
        <v>346</v>
      </c>
      <c r="C30" s="122" t="s">
        <v>347</v>
      </c>
      <c r="D30" s="123">
        <v>0</v>
      </c>
      <c r="E30" s="123">
        <v>0</v>
      </c>
      <c r="F30" s="123">
        <v>0</v>
      </c>
      <c r="I30" s="6"/>
      <c r="J30" s="1"/>
    </row>
    <row r="31" spans="1:10" ht="21.75" customHeight="1">
      <c r="A31" s="120" t="s">
        <v>348</v>
      </c>
      <c r="B31" s="121" t="s">
        <v>349</v>
      </c>
      <c r="C31" s="122" t="s">
        <v>350</v>
      </c>
      <c r="D31" s="123">
        <v>0</v>
      </c>
      <c r="E31" s="123">
        <v>0</v>
      </c>
      <c r="F31" s="123">
        <v>0</v>
      </c>
      <c r="I31" s="6"/>
      <c r="J31" s="1"/>
    </row>
  </sheetData>
  <sheetProtection selectLockedCells="1" selectUnlockedCells="1"/>
  <mergeCells count="60">
    <mergeCell ref="J1:L1"/>
    <mergeCell ref="A5:A6"/>
    <mergeCell ref="B5:B6"/>
    <mergeCell ref="C5:C6"/>
    <mergeCell ref="D5:F5"/>
    <mergeCell ref="A7:A8"/>
    <mergeCell ref="B7:B8"/>
    <mergeCell ref="C7:C8"/>
    <mergeCell ref="D7:D8"/>
    <mergeCell ref="E7:E8"/>
    <mergeCell ref="F7:F8"/>
    <mergeCell ref="A9:A10"/>
    <mergeCell ref="B9:B10"/>
    <mergeCell ref="C9:C10"/>
    <mergeCell ref="D9:D10"/>
    <mergeCell ref="E9:E10"/>
    <mergeCell ref="F9:F10"/>
    <mergeCell ref="A11:A12"/>
    <mergeCell ref="B11:B12"/>
    <mergeCell ref="C11:C12"/>
    <mergeCell ref="D11:D12"/>
    <mergeCell ref="E11:E12"/>
    <mergeCell ref="F11:F12"/>
    <mergeCell ref="A13:C13"/>
    <mergeCell ref="A14:A15"/>
    <mergeCell ref="B14:B15"/>
    <mergeCell ref="C14:C15"/>
    <mergeCell ref="D14:D15"/>
    <mergeCell ref="E14:E15"/>
    <mergeCell ref="F14:F15"/>
    <mergeCell ref="A16:A17"/>
    <mergeCell ref="B16:B17"/>
    <mergeCell ref="C16:C17"/>
    <mergeCell ref="D16:D17"/>
    <mergeCell ref="E16:E17"/>
    <mergeCell ref="F16:F17"/>
    <mergeCell ref="A19:A20"/>
    <mergeCell ref="B19:B20"/>
    <mergeCell ref="C19:C20"/>
    <mergeCell ref="D19:D20"/>
    <mergeCell ref="E19:E20"/>
    <mergeCell ref="F19:F20"/>
    <mergeCell ref="E21:E22"/>
    <mergeCell ref="F21:F22"/>
    <mergeCell ref="A23:A24"/>
    <mergeCell ref="B23:B24"/>
    <mergeCell ref="C23:C24"/>
    <mergeCell ref="D23:D24"/>
    <mergeCell ref="E23:E24"/>
    <mergeCell ref="F23:F24"/>
    <mergeCell ref="B3:G3"/>
    <mergeCell ref="G1:I1"/>
    <mergeCell ref="A25:A26"/>
    <mergeCell ref="B25:B26"/>
    <mergeCell ref="C25:C26"/>
    <mergeCell ref="D25:D26"/>
    <mergeCell ref="E25:E26"/>
    <mergeCell ref="F25:F26"/>
    <mergeCell ref="A21:C22"/>
    <mergeCell ref="D21:D22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N43"/>
  <sheetViews>
    <sheetView view="pageBreakPreview" zoomScaleSheetLayoutView="100" zoomScalePageLayoutView="0" workbookViewId="0" topLeftCell="A1">
      <selection activeCell="C1" sqref="C1"/>
    </sheetView>
  </sheetViews>
  <sheetFormatPr defaultColWidth="9.140625" defaultRowHeight="12.75"/>
  <cols>
    <col min="3" max="3" width="11.57421875" style="0" customWidth="1"/>
    <col min="4" max="4" width="36.140625" style="0" customWidth="1"/>
    <col min="5" max="5" width="19.57421875" style="0" customWidth="1"/>
    <col min="6" max="6" width="18.140625" style="0" customWidth="1"/>
    <col min="7" max="7" width="17.140625" style="0" customWidth="1"/>
    <col min="9" max="9" width="9.57421875" style="0" customWidth="1"/>
    <col min="10" max="10" width="0.13671875" style="0" hidden="1" customWidth="1"/>
    <col min="11" max="12" width="9.140625" style="0" hidden="1" customWidth="1"/>
    <col min="13" max="13" width="0.2890625" style="0" customWidth="1"/>
    <col min="14" max="14" width="0.42578125" style="0" customWidth="1"/>
  </cols>
  <sheetData>
    <row r="1" spans="5:14" ht="15.75">
      <c r="E1" s="10"/>
      <c r="G1" s="261" t="s">
        <v>98</v>
      </c>
      <c r="H1" s="261"/>
      <c r="I1" s="261"/>
      <c r="J1" s="261"/>
      <c r="K1" s="11"/>
      <c r="L1" s="11"/>
      <c r="M1" s="11"/>
      <c r="N1" s="25"/>
    </row>
    <row r="2" spans="1:12" ht="1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6"/>
      <c r="L2" s="1"/>
    </row>
    <row r="3" spans="1:12" ht="12.75" customHeight="1" hidden="1">
      <c r="A3" s="259" t="s">
        <v>469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1"/>
    </row>
    <row r="4" spans="1:14" ht="12.75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7"/>
      <c r="M4" s="257"/>
      <c r="N4" s="257"/>
    </row>
    <row r="5" spans="1:14" ht="12.75">
      <c r="A5" s="124"/>
      <c r="B5" s="260" t="s">
        <v>468</v>
      </c>
      <c r="C5" s="260"/>
      <c r="D5" s="260"/>
      <c r="E5" s="260"/>
      <c r="F5" s="260"/>
      <c r="G5" s="260"/>
      <c r="H5" s="260"/>
      <c r="I5" s="260"/>
      <c r="J5" s="124"/>
      <c r="K5" s="124"/>
      <c r="L5" s="26"/>
      <c r="M5" s="26"/>
      <c r="N5" s="26"/>
    </row>
    <row r="6" spans="11:12" ht="12.75">
      <c r="K6" s="6"/>
      <c r="L6" s="1"/>
    </row>
    <row r="7" spans="1:12" ht="12.75">
      <c r="A7" s="258" t="s">
        <v>0</v>
      </c>
      <c r="B7" s="258" t="s">
        <v>99</v>
      </c>
      <c r="C7" s="258" t="s">
        <v>2</v>
      </c>
      <c r="D7" s="258" t="s">
        <v>79</v>
      </c>
      <c r="E7" s="258" t="s">
        <v>83</v>
      </c>
      <c r="F7" s="258"/>
      <c r="G7" s="258"/>
      <c r="K7" s="6"/>
      <c r="L7" s="1"/>
    </row>
    <row r="8" spans="1:12" ht="12.75">
      <c r="A8" s="258"/>
      <c r="B8" s="258"/>
      <c r="C8" s="258"/>
      <c r="D8" s="258"/>
      <c r="E8" s="258"/>
      <c r="F8" s="258"/>
      <c r="G8" s="258"/>
      <c r="K8" s="6"/>
      <c r="L8" s="1"/>
    </row>
    <row r="9" spans="1:13" ht="24" customHeight="1">
      <c r="A9" s="258"/>
      <c r="B9" s="258"/>
      <c r="C9" s="258"/>
      <c r="D9" s="258"/>
      <c r="E9" s="112" t="s">
        <v>8</v>
      </c>
      <c r="F9" s="112" t="s">
        <v>9</v>
      </c>
      <c r="G9" s="112" t="s">
        <v>10</v>
      </c>
      <c r="K9" s="6"/>
      <c r="L9" s="1"/>
      <c r="M9" s="16"/>
    </row>
    <row r="10" spans="1:12" ht="15" customHeight="1">
      <c r="A10" s="108" t="s">
        <v>11</v>
      </c>
      <c r="B10" s="108"/>
      <c r="C10" s="108"/>
      <c r="D10" s="113" t="s">
        <v>12</v>
      </c>
      <c r="E10" s="102">
        <f>E11</f>
        <v>714146.83</v>
      </c>
      <c r="F10" s="102">
        <f>F11</f>
        <v>713811.77</v>
      </c>
      <c r="G10" s="102">
        <f>(F10/E10)*100</f>
        <v>99.95308247745076</v>
      </c>
      <c r="K10" s="6"/>
      <c r="L10" s="1"/>
    </row>
    <row r="11" spans="1:12" ht="15" customHeight="1">
      <c r="A11" s="97"/>
      <c r="B11" s="97" t="s">
        <v>14</v>
      </c>
      <c r="C11" s="97"/>
      <c r="D11" s="104" t="s">
        <v>15</v>
      </c>
      <c r="E11" s="105">
        <f>E12</f>
        <v>714146.83</v>
      </c>
      <c r="F11" s="105">
        <f>F12</f>
        <v>713811.77</v>
      </c>
      <c r="G11" s="105">
        <f>(F11/E11)*100</f>
        <v>99.95308247745076</v>
      </c>
      <c r="K11" s="6"/>
      <c r="L11" s="1"/>
    </row>
    <row r="12" spans="1:12" ht="42">
      <c r="A12" s="96"/>
      <c r="B12" s="96"/>
      <c r="C12" s="96">
        <v>2010</v>
      </c>
      <c r="D12" s="106" t="s">
        <v>273</v>
      </c>
      <c r="E12" s="107">
        <v>714146.83</v>
      </c>
      <c r="F12" s="107">
        <v>713811.77</v>
      </c>
      <c r="G12" s="107">
        <f>(F12/E12)*100</f>
        <v>99.95308247745076</v>
      </c>
      <c r="K12" s="6"/>
      <c r="L12" s="1"/>
    </row>
    <row r="13" spans="1:12" ht="12.75">
      <c r="A13" s="108">
        <v>750</v>
      </c>
      <c r="B13" s="108"/>
      <c r="C13" s="108"/>
      <c r="D13" s="109" t="s">
        <v>30</v>
      </c>
      <c r="E13" s="102">
        <f>E14</f>
        <v>96157</v>
      </c>
      <c r="F13" s="102">
        <f>F14</f>
        <v>96157</v>
      </c>
      <c r="G13" s="102">
        <f>(F13/E13)*100</f>
        <v>100</v>
      </c>
      <c r="K13" s="6"/>
      <c r="L13" s="1"/>
    </row>
    <row r="14" spans="1:12" ht="15" customHeight="1">
      <c r="A14" s="263"/>
      <c r="B14" s="263">
        <v>75011</v>
      </c>
      <c r="C14" s="263"/>
      <c r="D14" s="266" t="s">
        <v>31</v>
      </c>
      <c r="E14" s="262">
        <f>E16</f>
        <v>96157</v>
      </c>
      <c r="F14" s="262">
        <f>F16</f>
        <v>96157</v>
      </c>
      <c r="G14" s="262">
        <f>(F14/E14)*100</f>
        <v>100</v>
      </c>
      <c r="K14" s="6"/>
      <c r="L14" s="1"/>
    </row>
    <row r="15" spans="1:12" ht="15" customHeight="1">
      <c r="A15" s="263"/>
      <c r="B15" s="263"/>
      <c r="C15" s="263"/>
      <c r="D15" s="266"/>
      <c r="E15" s="262"/>
      <c r="F15" s="262"/>
      <c r="G15" s="262"/>
      <c r="K15" s="6"/>
      <c r="L15" s="1"/>
    </row>
    <row r="16" spans="1:12" ht="48.75" customHeight="1">
      <c r="A16" s="96"/>
      <c r="B16" s="96"/>
      <c r="C16" s="96">
        <v>2010</v>
      </c>
      <c r="D16" s="111" t="s">
        <v>273</v>
      </c>
      <c r="E16" s="107">
        <v>96157</v>
      </c>
      <c r="F16" s="107">
        <v>96157</v>
      </c>
      <c r="G16" s="107">
        <f aca="true" t="shared" si="0" ref="G16:G21">(F16/E16)*100</f>
        <v>100</v>
      </c>
      <c r="K16" s="6"/>
      <c r="L16" s="1"/>
    </row>
    <row r="17" spans="1:12" ht="27" customHeight="1">
      <c r="A17" s="108">
        <v>751</v>
      </c>
      <c r="B17" s="108"/>
      <c r="C17" s="108"/>
      <c r="D17" s="109" t="s">
        <v>35</v>
      </c>
      <c r="E17" s="102">
        <v>65195</v>
      </c>
      <c r="F17" s="102">
        <v>64845</v>
      </c>
      <c r="G17" s="102">
        <f t="shared" si="0"/>
        <v>99.46314901449497</v>
      </c>
      <c r="I17" s="98"/>
      <c r="K17" s="6"/>
      <c r="L17" s="1"/>
    </row>
    <row r="18" spans="1:12" ht="24" customHeight="1">
      <c r="A18" s="97"/>
      <c r="B18" s="97">
        <v>75101</v>
      </c>
      <c r="C18" s="97"/>
      <c r="D18" s="110" t="s">
        <v>36</v>
      </c>
      <c r="E18" s="105">
        <f>E19</f>
        <v>1581</v>
      </c>
      <c r="F18" s="105">
        <f>F19</f>
        <v>1581</v>
      </c>
      <c r="G18" s="105">
        <f t="shared" si="0"/>
        <v>100</v>
      </c>
      <c r="K18" s="6"/>
      <c r="L18" s="1"/>
    </row>
    <row r="19" spans="1:12" ht="48" customHeight="1">
      <c r="A19" s="96"/>
      <c r="B19" s="96"/>
      <c r="C19" s="96">
        <v>2010</v>
      </c>
      <c r="D19" s="111" t="s">
        <v>273</v>
      </c>
      <c r="E19" s="107">
        <v>1581</v>
      </c>
      <c r="F19" s="107">
        <v>1581</v>
      </c>
      <c r="G19" s="107">
        <f t="shared" si="0"/>
        <v>100</v>
      </c>
      <c r="K19" s="6"/>
      <c r="L19" s="1"/>
    </row>
    <row r="20" spans="1:12" s="33" customFormat="1" ht="21" customHeight="1">
      <c r="A20" s="97"/>
      <c r="B20" s="97" t="s">
        <v>448</v>
      </c>
      <c r="C20" s="97"/>
      <c r="D20" s="110" t="s">
        <v>440</v>
      </c>
      <c r="E20" s="105">
        <f>E21</f>
        <v>27358</v>
      </c>
      <c r="F20" s="105">
        <f>F21</f>
        <v>27008</v>
      </c>
      <c r="G20" s="105">
        <f t="shared" si="0"/>
        <v>98.72066671540317</v>
      </c>
      <c r="K20" s="35"/>
      <c r="L20" s="36"/>
    </row>
    <row r="21" spans="1:12" ht="50.25" customHeight="1">
      <c r="A21" s="96"/>
      <c r="B21" s="96"/>
      <c r="C21" s="96" t="s">
        <v>198</v>
      </c>
      <c r="D21" s="111" t="s">
        <v>273</v>
      </c>
      <c r="E21" s="107">
        <v>27358</v>
      </c>
      <c r="F21" s="107">
        <v>27008</v>
      </c>
      <c r="G21" s="107">
        <f t="shared" si="0"/>
        <v>98.72066671540317</v>
      </c>
      <c r="K21" s="6"/>
      <c r="L21" s="1"/>
    </row>
    <row r="22" spans="1:12" s="33" customFormat="1" ht="40.5" customHeight="1">
      <c r="A22" s="97"/>
      <c r="B22" s="97" t="s">
        <v>327</v>
      </c>
      <c r="C22" s="97"/>
      <c r="D22" s="110" t="s">
        <v>333</v>
      </c>
      <c r="E22" s="105">
        <f>E23</f>
        <v>9623</v>
      </c>
      <c r="F22" s="105">
        <f>F23</f>
        <v>9623</v>
      </c>
      <c r="G22" s="105">
        <f aca="true" t="shared" si="1" ref="G22:G32">(F22/E22)*100</f>
        <v>100</v>
      </c>
      <c r="K22" s="35"/>
      <c r="L22" s="36"/>
    </row>
    <row r="23" spans="1:12" ht="49.5" customHeight="1">
      <c r="A23" s="96"/>
      <c r="B23" s="96"/>
      <c r="C23" s="96" t="s">
        <v>198</v>
      </c>
      <c r="D23" s="111" t="s">
        <v>273</v>
      </c>
      <c r="E23" s="107">
        <v>9623</v>
      </c>
      <c r="F23" s="107">
        <v>9623</v>
      </c>
      <c r="G23" s="107">
        <f t="shared" si="1"/>
        <v>100</v>
      </c>
      <c r="K23" s="6"/>
      <c r="L23" s="1"/>
    </row>
    <row r="24" spans="1:12" s="33" customFormat="1" ht="21" customHeight="1">
      <c r="A24" s="97"/>
      <c r="B24" s="97" t="s">
        <v>449</v>
      </c>
      <c r="C24" s="97"/>
      <c r="D24" s="110" t="s">
        <v>441</v>
      </c>
      <c r="E24" s="107">
        <f>E25</f>
        <v>26633</v>
      </c>
      <c r="F24" s="107">
        <f>F25</f>
        <v>26633</v>
      </c>
      <c r="G24" s="107">
        <f t="shared" si="1"/>
        <v>100</v>
      </c>
      <c r="K24" s="35"/>
      <c r="L24" s="36"/>
    </row>
    <row r="25" spans="1:12" ht="49.5" customHeight="1">
      <c r="A25" s="96"/>
      <c r="B25" s="96"/>
      <c r="C25" s="96" t="s">
        <v>198</v>
      </c>
      <c r="D25" s="111" t="s">
        <v>273</v>
      </c>
      <c r="E25" s="107">
        <v>26633</v>
      </c>
      <c r="F25" s="107">
        <v>26633</v>
      </c>
      <c r="G25" s="107">
        <f t="shared" si="1"/>
        <v>100</v>
      </c>
      <c r="K25" s="6"/>
      <c r="L25" s="1"/>
    </row>
    <row r="26" spans="1:12" ht="27.75" customHeight="1">
      <c r="A26" s="108" t="s">
        <v>303</v>
      </c>
      <c r="B26" s="108"/>
      <c r="C26" s="108"/>
      <c r="D26" s="109" t="s">
        <v>63</v>
      </c>
      <c r="E26" s="102">
        <f>E27</f>
        <v>45147</v>
      </c>
      <c r="F26" s="102">
        <f>F27</f>
        <v>37751.02</v>
      </c>
      <c r="G26" s="102">
        <f t="shared" si="1"/>
        <v>83.61800341107936</v>
      </c>
      <c r="K26" s="6"/>
      <c r="L26" s="1"/>
    </row>
    <row r="27" spans="1:12" s="33" customFormat="1" ht="39" customHeight="1">
      <c r="A27" s="97"/>
      <c r="B27" s="97" t="s">
        <v>321</v>
      </c>
      <c r="C27" s="97"/>
      <c r="D27" s="110" t="s">
        <v>322</v>
      </c>
      <c r="E27" s="105">
        <f>E28</f>
        <v>45147</v>
      </c>
      <c r="F27" s="105">
        <f>F28</f>
        <v>37751.02</v>
      </c>
      <c r="G27" s="105">
        <f t="shared" si="1"/>
        <v>83.61800341107936</v>
      </c>
      <c r="K27" s="35"/>
      <c r="L27" s="36"/>
    </row>
    <row r="28" spans="1:12" ht="47.25" customHeight="1">
      <c r="A28" s="96"/>
      <c r="B28" s="96"/>
      <c r="C28" s="96" t="s">
        <v>198</v>
      </c>
      <c r="D28" s="111" t="s">
        <v>273</v>
      </c>
      <c r="E28" s="107">
        <v>45147</v>
      </c>
      <c r="F28" s="107">
        <v>37751.02</v>
      </c>
      <c r="G28" s="107">
        <f t="shared" si="1"/>
        <v>83.61800341107936</v>
      </c>
      <c r="K28" s="6"/>
      <c r="L28" s="1"/>
    </row>
    <row r="29" spans="1:12" s="7" customFormat="1" ht="20.25" customHeight="1">
      <c r="A29" s="108" t="s">
        <v>254</v>
      </c>
      <c r="B29" s="108"/>
      <c r="C29" s="108"/>
      <c r="D29" s="109" t="s">
        <v>245</v>
      </c>
      <c r="E29" s="102">
        <f>E30+E32+E34+E36+E39</f>
        <v>8937177</v>
      </c>
      <c r="F29" s="102">
        <f>F30+F32+F34+F36+F39</f>
        <v>8937112.82</v>
      </c>
      <c r="G29" s="107">
        <f t="shared" si="1"/>
        <v>99.999281876145</v>
      </c>
      <c r="K29" s="13"/>
      <c r="L29" s="48"/>
    </row>
    <row r="30" spans="1:12" s="33" customFormat="1" ht="21" customHeight="1">
      <c r="A30" s="97"/>
      <c r="B30" s="97" t="s">
        <v>248</v>
      </c>
      <c r="C30" s="97"/>
      <c r="D30" s="110" t="s">
        <v>215</v>
      </c>
      <c r="E30" s="105">
        <f>E31</f>
        <v>6453238</v>
      </c>
      <c r="F30" s="105">
        <f>F31</f>
        <v>6453238</v>
      </c>
      <c r="G30" s="105">
        <f t="shared" si="1"/>
        <v>100</v>
      </c>
      <c r="K30" s="35"/>
      <c r="L30" s="36"/>
    </row>
    <row r="31" spans="1:12" s="9" customFormat="1" ht="57.75" customHeight="1">
      <c r="A31" s="96"/>
      <c r="B31" s="96"/>
      <c r="C31" s="96" t="s">
        <v>249</v>
      </c>
      <c r="D31" s="111" t="s">
        <v>465</v>
      </c>
      <c r="E31" s="107">
        <v>6453238</v>
      </c>
      <c r="F31" s="107">
        <v>6453238</v>
      </c>
      <c r="G31" s="107">
        <f t="shared" si="1"/>
        <v>100</v>
      </c>
      <c r="K31" s="19"/>
      <c r="L31" s="20"/>
    </row>
    <row r="32" spans="1:12" ht="38.25" customHeight="1">
      <c r="A32" s="97"/>
      <c r="B32" s="97" t="s">
        <v>250</v>
      </c>
      <c r="C32" s="108"/>
      <c r="D32" s="110" t="s">
        <v>466</v>
      </c>
      <c r="E32" s="105">
        <f>E33</f>
        <v>2186000</v>
      </c>
      <c r="F32" s="105">
        <f>F33</f>
        <v>2185964.81</v>
      </c>
      <c r="G32" s="105">
        <f t="shared" si="1"/>
        <v>99.99839021043002</v>
      </c>
      <c r="K32" s="6"/>
      <c r="L32" s="1"/>
    </row>
    <row r="33" spans="1:12" ht="51.75" customHeight="1">
      <c r="A33" s="96"/>
      <c r="B33" s="96"/>
      <c r="C33" s="97" t="s">
        <v>198</v>
      </c>
      <c r="D33" s="111" t="s">
        <v>271</v>
      </c>
      <c r="E33" s="107">
        <v>2186000</v>
      </c>
      <c r="F33" s="107">
        <v>2185964.81</v>
      </c>
      <c r="G33" s="107">
        <f aca="true" t="shared" si="2" ref="G33:G40">(F33/E33)*100</f>
        <v>99.99839021043002</v>
      </c>
      <c r="K33" s="6"/>
      <c r="L33" s="1"/>
    </row>
    <row r="34" spans="1:12" ht="15" customHeight="1">
      <c r="A34" s="96"/>
      <c r="B34" s="97" t="s">
        <v>251</v>
      </c>
      <c r="C34" s="96"/>
      <c r="D34" s="110" t="s">
        <v>247</v>
      </c>
      <c r="E34" s="105">
        <f>E35</f>
        <v>319</v>
      </c>
      <c r="F34" s="105">
        <f>F35</f>
        <v>290.41</v>
      </c>
      <c r="G34" s="105">
        <f t="shared" si="2"/>
        <v>91.03761755485894</v>
      </c>
      <c r="K34" s="6"/>
      <c r="L34" s="1"/>
    </row>
    <row r="35" spans="1:12" ht="43.5" customHeight="1">
      <c r="A35" s="96"/>
      <c r="B35" s="97"/>
      <c r="C35" s="96" t="s">
        <v>198</v>
      </c>
      <c r="D35" s="111" t="s">
        <v>271</v>
      </c>
      <c r="E35" s="107">
        <v>319</v>
      </c>
      <c r="F35" s="107">
        <v>290.41</v>
      </c>
      <c r="G35" s="107">
        <f t="shared" si="2"/>
        <v>91.03761755485894</v>
      </c>
      <c r="K35" s="6"/>
      <c r="L35" s="1"/>
    </row>
    <row r="36" spans="1:12" s="33" customFormat="1" ht="17.25" customHeight="1">
      <c r="A36" s="97"/>
      <c r="B36" s="97" t="s">
        <v>325</v>
      </c>
      <c r="C36" s="97"/>
      <c r="D36" s="110" t="s">
        <v>326</v>
      </c>
      <c r="E36" s="105">
        <f>E37</f>
        <v>270940</v>
      </c>
      <c r="F36" s="105">
        <f>F37</f>
        <v>270940</v>
      </c>
      <c r="G36" s="105">
        <f t="shared" si="2"/>
        <v>100</v>
      </c>
      <c r="K36" s="35"/>
      <c r="L36" s="36"/>
    </row>
    <row r="37" spans="1:12" ht="46.5" customHeight="1">
      <c r="A37" s="96"/>
      <c r="B37" s="97"/>
      <c r="C37" s="96" t="s">
        <v>198</v>
      </c>
      <c r="D37" s="111" t="s">
        <v>271</v>
      </c>
      <c r="E37" s="107">
        <v>270940</v>
      </c>
      <c r="F37" s="107">
        <v>270940</v>
      </c>
      <c r="G37" s="107">
        <f t="shared" si="2"/>
        <v>100</v>
      </c>
      <c r="K37" s="6"/>
      <c r="L37" s="1"/>
    </row>
    <row r="38" spans="1:12" s="33" customFormat="1" ht="61.5" customHeight="1">
      <c r="A38" s="97"/>
      <c r="B38" s="97" t="s">
        <v>450</v>
      </c>
      <c r="C38" s="97"/>
      <c r="D38" s="110" t="s">
        <v>467</v>
      </c>
      <c r="E38" s="107">
        <f>E39</f>
        <v>26680</v>
      </c>
      <c r="F38" s="107">
        <f>F39</f>
        <v>26679.6</v>
      </c>
      <c r="G38" s="107">
        <f t="shared" si="2"/>
        <v>99.99850074962518</v>
      </c>
      <c r="K38" s="35"/>
      <c r="L38" s="36"/>
    </row>
    <row r="39" spans="1:12" ht="50.25" customHeight="1">
      <c r="A39" s="96"/>
      <c r="B39" s="97"/>
      <c r="C39" s="96" t="s">
        <v>198</v>
      </c>
      <c r="D39" s="111" t="s">
        <v>271</v>
      </c>
      <c r="E39" s="107">
        <v>26680</v>
      </c>
      <c r="F39" s="107">
        <v>26679.6</v>
      </c>
      <c r="G39" s="107">
        <f t="shared" si="2"/>
        <v>99.99850074962518</v>
      </c>
      <c r="K39" s="6"/>
      <c r="L39" s="1"/>
    </row>
    <row r="40" spans="1:12" ht="12.75">
      <c r="A40" s="264"/>
      <c r="B40" s="264"/>
      <c r="C40" s="265"/>
      <c r="D40" s="264" t="s">
        <v>3</v>
      </c>
      <c r="E40" s="252">
        <f>E10+E13+E17+E26+E29</f>
        <v>9857822.83</v>
      </c>
      <c r="F40" s="252">
        <f>F10+F13+F17+F26+F29</f>
        <v>9849677.61</v>
      </c>
      <c r="G40" s="252">
        <f t="shared" si="2"/>
        <v>99.91737303316903</v>
      </c>
      <c r="K40" s="6"/>
      <c r="L40" s="1"/>
    </row>
    <row r="41" spans="1:12" ht="21" customHeight="1">
      <c r="A41" s="264"/>
      <c r="B41" s="264"/>
      <c r="C41" s="265"/>
      <c r="D41" s="264"/>
      <c r="E41" s="252"/>
      <c r="F41" s="252"/>
      <c r="G41" s="252"/>
      <c r="K41" s="6"/>
      <c r="L41" s="1"/>
    </row>
    <row r="42" spans="1:12" ht="12.75">
      <c r="A42" s="85"/>
      <c r="B42" s="85"/>
      <c r="C42" s="86"/>
      <c r="D42" s="85"/>
      <c r="E42" s="87"/>
      <c r="F42" s="87"/>
      <c r="G42" s="87"/>
      <c r="K42" s="6"/>
      <c r="L42" s="1"/>
    </row>
    <row r="43" spans="1:12" ht="12.75">
      <c r="A43" s="85"/>
      <c r="B43" s="85"/>
      <c r="C43" s="86"/>
      <c r="D43" s="85"/>
      <c r="E43" s="87"/>
      <c r="F43" s="87"/>
      <c r="G43" s="87"/>
      <c r="K43" s="6"/>
      <c r="L43" s="1"/>
    </row>
  </sheetData>
  <sheetProtection selectLockedCells="1" selectUnlockedCells="1"/>
  <mergeCells count="23">
    <mergeCell ref="A14:A15"/>
    <mergeCell ref="B14:B15"/>
    <mergeCell ref="A40:A41"/>
    <mergeCell ref="B40:B41"/>
    <mergeCell ref="C40:C41"/>
    <mergeCell ref="D40:D41"/>
    <mergeCell ref="C14:C15"/>
    <mergeCell ref="D14:D15"/>
    <mergeCell ref="G1:J1"/>
    <mergeCell ref="G14:G15"/>
    <mergeCell ref="E40:E41"/>
    <mergeCell ref="F40:F41"/>
    <mergeCell ref="G40:G41"/>
    <mergeCell ref="F14:F15"/>
    <mergeCell ref="E14:E15"/>
    <mergeCell ref="L4:N4"/>
    <mergeCell ref="A7:A9"/>
    <mergeCell ref="B7:B9"/>
    <mergeCell ref="C7:C9"/>
    <mergeCell ref="D7:D9"/>
    <mergeCell ref="A3:K4"/>
    <mergeCell ref="B5:I5"/>
    <mergeCell ref="E7:G8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M87"/>
  <sheetViews>
    <sheetView zoomScale="124" zoomScaleNormal="124" zoomScalePageLayoutView="0" workbookViewId="0" topLeftCell="A1">
      <selection activeCell="E84" sqref="E84"/>
    </sheetView>
  </sheetViews>
  <sheetFormatPr defaultColWidth="9.140625" defaultRowHeight="12.75"/>
  <cols>
    <col min="3" max="3" width="12.7109375" style="0" customWidth="1"/>
    <col min="4" max="4" width="33.28125" style="0" customWidth="1"/>
    <col min="5" max="5" width="14.140625" style="0" customWidth="1"/>
    <col min="6" max="6" width="17.57421875" style="0" customWidth="1"/>
    <col min="7" max="7" width="21.8515625" style="0" customWidth="1"/>
  </cols>
  <sheetData>
    <row r="1" spans="2:13" ht="12.75">
      <c r="B1" s="12"/>
      <c r="G1" s="261" t="s">
        <v>101</v>
      </c>
      <c r="H1" s="261"/>
      <c r="I1" s="261"/>
      <c r="J1" s="6"/>
      <c r="K1" s="255"/>
      <c r="L1" s="255"/>
      <c r="M1" s="255"/>
    </row>
    <row r="2" spans="1:11" ht="12.75" customHeight="1">
      <c r="A2" s="269" t="s">
        <v>471</v>
      </c>
      <c r="B2" s="269"/>
      <c r="C2" s="269"/>
      <c r="D2" s="269"/>
      <c r="E2" s="269"/>
      <c r="F2" s="269"/>
      <c r="G2" s="269"/>
      <c r="J2" s="13"/>
      <c r="K2" s="1"/>
    </row>
    <row r="3" spans="1:11" ht="12.75">
      <c r="A3" s="269"/>
      <c r="B3" s="269"/>
      <c r="C3" s="269"/>
      <c r="D3" s="269"/>
      <c r="E3" s="269"/>
      <c r="F3" s="269"/>
      <c r="G3" s="269"/>
      <c r="J3" s="6"/>
      <c r="K3" s="1"/>
    </row>
    <row r="4" spans="1:11" ht="8.25" customHeight="1">
      <c r="A4" s="14"/>
      <c r="B4" s="9"/>
      <c r="C4" s="9"/>
      <c r="D4" s="9"/>
      <c r="E4" s="9"/>
      <c r="F4" s="9"/>
      <c r="G4" s="9"/>
      <c r="H4" s="9"/>
      <c r="J4" s="6"/>
      <c r="K4" s="1"/>
    </row>
    <row r="5" spans="1:11" ht="28.5" customHeight="1">
      <c r="A5" s="268" t="s">
        <v>0</v>
      </c>
      <c r="B5" s="268" t="s">
        <v>99</v>
      </c>
      <c r="C5" s="268" t="s">
        <v>2</v>
      </c>
      <c r="D5" s="268" t="s">
        <v>100</v>
      </c>
      <c r="E5" s="271" t="s">
        <v>85</v>
      </c>
      <c r="F5" s="271"/>
      <c r="G5" s="271"/>
      <c r="H5" s="9"/>
      <c r="J5" s="6"/>
      <c r="K5" s="1"/>
    </row>
    <row r="6" spans="1:11" ht="30.75" customHeight="1">
      <c r="A6" s="268"/>
      <c r="B6" s="268"/>
      <c r="C6" s="268"/>
      <c r="D6" s="268"/>
      <c r="E6" s="127" t="s">
        <v>8</v>
      </c>
      <c r="F6" s="127" t="s">
        <v>9</v>
      </c>
      <c r="G6" s="127" t="s">
        <v>10</v>
      </c>
      <c r="H6" s="21"/>
      <c r="J6" s="6"/>
      <c r="K6" s="1"/>
    </row>
    <row r="7" spans="1:11" ht="16.5" customHeight="1">
      <c r="A7" s="108" t="s">
        <v>11</v>
      </c>
      <c r="B7" s="128"/>
      <c r="C7" s="108"/>
      <c r="D7" s="129" t="s">
        <v>12</v>
      </c>
      <c r="E7" s="102">
        <f>E8</f>
        <v>714146.83</v>
      </c>
      <c r="F7" s="102">
        <f>F8</f>
        <v>713811.77</v>
      </c>
      <c r="G7" s="102">
        <f>(F7/E7)*100</f>
        <v>99.95308247745076</v>
      </c>
      <c r="H7" s="21"/>
      <c r="J7" s="6"/>
      <c r="K7" s="1"/>
    </row>
    <row r="8" spans="1:11" ht="23.25" customHeight="1">
      <c r="A8" s="97"/>
      <c r="B8" s="97" t="s">
        <v>14</v>
      </c>
      <c r="C8" s="97"/>
      <c r="D8" s="130" t="s">
        <v>15</v>
      </c>
      <c r="E8" s="105">
        <f>SUM(E9:E15)</f>
        <v>714146.83</v>
      </c>
      <c r="F8" s="105">
        <f>SUM(F9:F15)</f>
        <v>713811.77</v>
      </c>
      <c r="G8" s="107">
        <f aca="true" t="shared" si="0" ref="G8:G16">(F8/E8)*100</f>
        <v>99.95308247745076</v>
      </c>
      <c r="H8" s="21"/>
      <c r="J8" s="6"/>
      <c r="K8" s="1"/>
    </row>
    <row r="9" spans="1:11" ht="18" customHeight="1">
      <c r="A9" s="96"/>
      <c r="B9" s="97"/>
      <c r="C9" s="96" t="s">
        <v>197</v>
      </c>
      <c r="D9" s="131" t="s">
        <v>107</v>
      </c>
      <c r="E9" s="107">
        <v>1721.64</v>
      </c>
      <c r="F9" s="107">
        <v>1716.35</v>
      </c>
      <c r="G9" s="107">
        <f t="shared" si="0"/>
        <v>99.69273483422782</v>
      </c>
      <c r="H9" s="21"/>
      <c r="J9" s="6"/>
      <c r="K9" s="1"/>
    </row>
    <row r="10" spans="1:11" ht="23.25" customHeight="1">
      <c r="A10" s="96"/>
      <c r="B10" s="96"/>
      <c r="C10" s="96" t="s">
        <v>192</v>
      </c>
      <c r="D10" s="131" t="s">
        <v>102</v>
      </c>
      <c r="E10" s="107">
        <v>294.4</v>
      </c>
      <c r="F10" s="107">
        <v>293.5</v>
      </c>
      <c r="G10" s="107">
        <f t="shared" si="0"/>
        <v>99.69429347826087</v>
      </c>
      <c r="H10" s="21"/>
      <c r="J10" s="6"/>
      <c r="K10" s="1"/>
    </row>
    <row r="11" spans="1:11" ht="21" customHeight="1">
      <c r="A11" s="96"/>
      <c r="B11" s="96"/>
      <c r="C11" s="96" t="s">
        <v>193</v>
      </c>
      <c r="D11" s="131" t="s">
        <v>451</v>
      </c>
      <c r="E11" s="107">
        <v>42.17</v>
      </c>
      <c r="F11" s="107">
        <v>42.04</v>
      </c>
      <c r="G11" s="107">
        <f t="shared" si="0"/>
        <v>99.69172397438936</v>
      </c>
      <c r="H11" s="21"/>
      <c r="J11" s="6"/>
      <c r="K11" s="1"/>
    </row>
    <row r="12" spans="1:11" ht="15.75" customHeight="1">
      <c r="A12" s="96"/>
      <c r="B12" s="96"/>
      <c r="C12" s="96">
        <v>4210</v>
      </c>
      <c r="D12" s="131" t="s">
        <v>104</v>
      </c>
      <c r="E12" s="107">
        <v>1386.62</v>
      </c>
      <c r="F12" s="107">
        <v>1386.62</v>
      </c>
      <c r="G12" s="107">
        <f t="shared" si="0"/>
        <v>100</v>
      </c>
      <c r="H12" s="21"/>
      <c r="J12" s="6"/>
      <c r="K12" s="1"/>
    </row>
    <row r="13" spans="1:11" ht="18" customHeight="1">
      <c r="A13" s="96"/>
      <c r="B13" s="96"/>
      <c r="C13" s="96">
        <v>4300</v>
      </c>
      <c r="D13" s="131" t="s">
        <v>105</v>
      </c>
      <c r="E13" s="107">
        <v>9653.75</v>
      </c>
      <c r="F13" s="107">
        <v>9653.5</v>
      </c>
      <c r="G13" s="107">
        <f t="shared" si="0"/>
        <v>99.99741033277225</v>
      </c>
      <c r="H13" s="21"/>
      <c r="J13" s="6"/>
      <c r="K13" s="1"/>
    </row>
    <row r="14" spans="1:11" ht="18.75" customHeight="1">
      <c r="A14" s="96"/>
      <c r="B14" s="96"/>
      <c r="C14" s="96">
        <v>4430</v>
      </c>
      <c r="D14" s="131" t="s">
        <v>106</v>
      </c>
      <c r="E14" s="107">
        <v>700143.95</v>
      </c>
      <c r="F14" s="107">
        <v>699815.46</v>
      </c>
      <c r="G14" s="107">
        <f>(F14/E14)*100</f>
        <v>99.9530825053905</v>
      </c>
      <c r="H14" s="21"/>
      <c r="J14" s="6"/>
      <c r="K14" s="1"/>
    </row>
    <row r="15" spans="1:11" ht="22.5" customHeight="1">
      <c r="A15" s="96"/>
      <c r="B15" s="96"/>
      <c r="C15" s="96" t="s">
        <v>253</v>
      </c>
      <c r="D15" s="131" t="s">
        <v>203</v>
      </c>
      <c r="E15" s="107">
        <v>904.3</v>
      </c>
      <c r="F15" s="107">
        <v>904.3</v>
      </c>
      <c r="G15" s="107">
        <f>(F15/E15)*100</f>
        <v>100</v>
      </c>
      <c r="H15" s="21"/>
      <c r="J15" s="6"/>
      <c r="K15" s="1"/>
    </row>
    <row r="16" spans="1:11" ht="21" customHeight="1">
      <c r="A16" s="108">
        <v>750</v>
      </c>
      <c r="B16" s="96"/>
      <c r="C16" s="108"/>
      <c r="D16" s="129" t="s">
        <v>30</v>
      </c>
      <c r="E16" s="102">
        <f>E17</f>
        <v>96157</v>
      </c>
      <c r="F16" s="102">
        <f>F17</f>
        <v>96157</v>
      </c>
      <c r="G16" s="102">
        <f t="shared" si="0"/>
        <v>100</v>
      </c>
      <c r="H16" s="21"/>
      <c r="J16" s="6"/>
      <c r="K16" s="1"/>
    </row>
    <row r="17" spans="1:11" ht="12.75">
      <c r="A17" s="263"/>
      <c r="B17" s="263">
        <v>75011</v>
      </c>
      <c r="C17" s="263"/>
      <c r="D17" s="270" t="s">
        <v>31</v>
      </c>
      <c r="E17" s="262">
        <f>SUM(E19:E24)</f>
        <v>96157</v>
      </c>
      <c r="F17" s="262">
        <f>SUM(F19:F24)</f>
        <v>96157</v>
      </c>
      <c r="G17" s="249">
        <f>(F17/E17)*100</f>
        <v>100</v>
      </c>
      <c r="H17" s="21"/>
      <c r="J17" s="6"/>
      <c r="K17" s="1"/>
    </row>
    <row r="18" spans="1:11" ht="7.5" customHeight="1">
      <c r="A18" s="263"/>
      <c r="B18" s="263"/>
      <c r="C18" s="263"/>
      <c r="D18" s="270"/>
      <c r="E18" s="262"/>
      <c r="F18" s="262"/>
      <c r="G18" s="249"/>
      <c r="H18" s="21"/>
      <c r="J18" s="6"/>
      <c r="K18" s="1"/>
    </row>
    <row r="19" spans="1:11" ht="18" customHeight="1">
      <c r="A19" s="96"/>
      <c r="B19" s="97"/>
      <c r="C19" s="96">
        <v>4010</v>
      </c>
      <c r="D19" s="131" t="s">
        <v>107</v>
      </c>
      <c r="E19" s="107">
        <v>65536.21</v>
      </c>
      <c r="F19" s="107">
        <v>65536.21</v>
      </c>
      <c r="G19" s="107">
        <f aca="true" t="shared" si="1" ref="G19:G53">(F19/E19)*100</f>
        <v>100</v>
      </c>
      <c r="H19" s="21"/>
      <c r="J19" s="6"/>
      <c r="K19" s="1"/>
    </row>
    <row r="20" spans="1:11" ht="17.25" customHeight="1">
      <c r="A20" s="96"/>
      <c r="B20" s="96"/>
      <c r="C20" s="96">
        <v>4040</v>
      </c>
      <c r="D20" s="131" t="s">
        <v>109</v>
      </c>
      <c r="E20" s="107">
        <v>4967</v>
      </c>
      <c r="F20" s="107">
        <v>4967</v>
      </c>
      <c r="G20" s="107">
        <f t="shared" si="1"/>
        <v>100</v>
      </c>
      <c r="H20" s="21"/>
      <c r="J20" s="6"/>
      <c r="K20" s="1"/>
    </row>
    <row r="21" spans="1:11" ht="16.5" customHeight="1">
      <c r="A21" s="96"/>
      <c r="B21" s="96"/>
      <c r="C21" s="96">
        <v>4110</v>
      </c>
      <c r="D21" s="131" t="s">
        <v>102</v>
      </c>
      <c r="E21" s="107">
        <v>12056.05</v>
      </c>
      <c r="F21" s="107">
        <v>12056.05</v>
      </c>
      <c r="G21" s="107">
        <f t="shared" si="1"/>
        <v>100</v>
      </c>
      <c r="H21" s="21"/>
      <c r="J21" s="6"/>
      <c r="K21" s="1"/>
    </row>
    <row r="22" spans="1:11" ht="21.75" customHeight="1">
      <c r="A22" s="96"/>
      <c r="B22" s="96"/>
      <c r="C22" s="96">
        <v>4120</v>
      </c>
      <c r="D22" s="131" t="s">
        <v>451</v>
      </c>
      <c r="E22" s="107">
        <v>1727.33</v>
      </c>
      <c r="F22" s="107">
        <v>1727.33</v>
      </c>
      <c r="G22" s="107">
        <f t="shared" si="1"/>
        <v>100</v>
      </c>
      <c r="H22" s="21"/>
      <c r="J22" s="6"/>
      <c r="K22" s="1"/>
    </row>
    <row r="23" spans="1:11" ht="21.75" customHeight="1">
      <c r="A23" s="96"/>
      <c r="B23" s="96"/>
      <c r="C23" s="96" t="s">
        <v>177</v>
      </c>
      <c r="D23" s="131" t="s">
        <v>104</v>
      </c>
      <c r="E23" s="107">
        <v>492.48</v>
      </c>
      <c r="F23" s="107">
        <v>492.48</v>
      </c>
      <c r="G23" s="107">
        <f t="shared" si="1"/>
        <v>100</v>
      </c>
      <c r="H23" s="21"/>
      <c r="J23" s="6"/>
      <c r="K23" s="1"/>
    </row>
    <row r="24" spans="1:11" ht="21.75" customHeight="1">
      <c r="A24" s="96"/>
      <c r="B24" s="96"/>
      <c r="C24" s="96" t="s">
        <v>178</v>
      </c>
      <c r="D24" s="131" t="s">
        <v>105</v>
      </c>
      <c r="E24" s="107">
        <v>11377.93</v>
      </c>
      <c r="F24" s="107">
        <v>11377.93</v>
      </c>
      <c r="G24" s="107">
        <f t="shared" si="1"/>
        <v>100</v>
      </c>
      <c r="H24" s="21"/>
      <c r="J24" s="6"/>
      <c r="K24" s="1"/>
    </row>
    <row r="25" spans="1:11" ht="33.75" customHeight="1">
      <c r="A25" s="108">
        <v>751</v>
      </c>
      <c r="B25" s="96"/>
      <c r="C25" s="96"/>
      <c r="D25" s="129" t="s">
        <v>35</v>
      </c>
      <c r="E25" s="102">
        <f>E26+E35+E28+E42</f>
        <v>65195</v>
      </c>
      <c r="F25" s="102">
        <f>F26+F35+F28+F42</f>
        <v>64845</v>
      </c>
      <c r="G25" s="102">
        <f t="shared" si="1"/>
        <v>99.46314901449497</v>
      </c>
      <c r="H25" s="21"/>
      <c r="J25" s="6"/>
      <c r="K25" s="1"/>
    </row>
    <row r="26" spans="1:11" ht="28.5" customHeight="1">
      <c r="A26" s="108"/>
      <c r="B26" s="97" t="s">
        <v>199</v>
      </c>
      <c r="C26" s="96"/>
      <c r="D26" s="130" t="s">
        <v>36</v>
      </c>
      <c r="E26" s="105">
        <f>E27</f>
        <v>1581</v>
      </c>
      <c r="F26" s="105">
        <f>F27</f>
        <v>1581</v>
      </c>
      <c r="G26" s="105">
        <f t="shared" si="1"/>
        <v>100</v>
      </c>
      <c r="H26" s="21"/>
      <c r="J26" s="6"/>
      <c r="K26" s="1"/>
    </row>
    <row r="27" spans="1:11" s="9" customFormat="1" ht="12.75">
      <c r="A27" s="96"/>
      <c r="B27" s="97"/>
      <c r="C27" s="96" t="s">
        <v>178</v>
      </c>
      <c r="D27" s="131" t="s">
        <v>105</v>
      </c>
      <c r="E27" s="107">
        <v>1581</v>
      </c>
      <c r="F27" s="107">
        <v>1581</v>
      </c>
      <c r="G27" s="107">
        <f t="shared" si="1"/>
        <v>100</v>
      </c>
      <c r="H27" s="21"/>
      <c r="J27" s="19"/>
      <c r="K27" s="20"/>
    </row>
    <row r="28" spans="1:11" s="33" customFormat="1" ht="12.75">
      <c r="A28" s="97"/>
      <c r="B28" s="97" t="s">
        <v>448</v>
      </c>
      <c r="C28" s="97"/>
      <c r="D28" s="130" t="s">
        <v>440</v>
      </c>
      <c r="E28" s="105">
        <f>SUM(E29:E34)</f>
        <v>27358</v>
      </c>
      <c r="F28" s="105">
        <f>SUM(F29:F34)</f>
        <v>27008</v>
      </c>
      <c r="G28" s="105">
        <f>(F28/F28)*100</f>
        <v>100</v>
      </c>
      <c r="H28" s="37"/>
      <c r="J28" s="35"/>
      <c r="K28" s="36"/>
    </row>
    <row r="29" spans="1:11" s="9" customFormat="1" ht="12.75">
      <c r="A29" s="96"/>
      <c r="B29" s="97"/>
      <c r="C29" s="96" t="s">
        <v>328</v>
      </c>
      <c r="D29" s="131" t="s">
        <v>452</v>
      </c>
      <c r="E29" s="107">
        <v>16750</v>
      </c>
      <c r="F29" s="107">
        <v>16400</v>
      </c>
      <c r="G29" s="107">
        <f t="shared" si="1"/>
        <v>97.91044776119404</v>
      </c>
      <c r="H29" s="21"/>
      <c r="J29" s="19"/>
      <c r="K29" s="20"/>
    </row>
    <row r="30" spans="1:11" s="9" customFormat="1" ht="12.75">
      <c r="A30" s="96"/>
      <c r="B30" s="97"/>
      <c r="C30" s="96" t="s">
        <v>192</v>
      </c>
      <c r="D30" s="131" t="s">
        <v>102</v>
      </c>
      <c r="E30" s="107">
        <v>749.21</v>
      </c>
      <c r="F30" s="107">
        <v>749.21</v>
      </c>
      <c r="G30" s="107">
        <f t="shared" si="1"/>
        <v>100</v>
      </c>
      <c r="H30" s="21"/>
      <c r="J30" s="19"/>
      <c r="K30" s="20"/>
    </row>
    <row r="31" spans="1:11" s="9" customFormat="1" ht="21">
      <c r="A31" s="96"/>
      <c r="B31" s="97"/>
      <c r="C31" s="96" t="s">
        <v>193</v>
      </c>
      <c r="D31" s="131" t="s">
        <v>451</v>
      </c>
      <c r="E31" s="107">
        <v>49.45</v>
      </c>
      <c r="F31" s="107">
        <v>49.45</v>
      </c>
      <c r="G31" s="107">
        <f t="shared" si="1"/>
        <v>100</v>
      </c>
      <c r="H31" s="21"/>
      <c r="J31" s="19"/>
      <c r="K31" s="20"/>
    </row>
    <row r="32" spans="1:11" s="9" customFormat="1" ht="12.75">
      <c r="A32" s="96"/>
      <c r="B32" s="97"/>
      <c r="C32" s="96" t="s">
        <v>194</v>
      </c>
      <c r="D32" s="131" t="s">
        <v>103</v>
      </c>
      <c r="E32" s="107">
        <v>5381.34</v>
      </c>
      <c r="F32" s="107">
        <v>5381.34</v>
      </c>
      <c r="G32" s="107">
        <f t="shared" si="1"/>
        <v>100</v>
      </c>
      <c r="H32" s="21"/>
      <c r="J32" s="19"/>
      <c r="K32" s="20"/>
    </row>
    <row r="33" spans="1:11" s="9" customFormat="1" ht="12.75">
      <c r="A33" s="96"/>
      <c r="B33" s="97"/>
      <c r="C33" s="96" t="s">
        <v>177</v>
      </c>
      <c r="D33" s="131" t="s">
        <v>104</v>
      </c>
      <c r="E33" s="107">
        <v>4263.35</v>
      </c>
      <c r="F33" s="107">
        <v>4263.35</v>
      </c>
      <c r="G33" s="107">
        <f t="shared" si="1"/>
        <v>100</v>
      </c>
      <c r="H33" s="21"/>
      <c r="J33" s="19"/>
      <c r="K33" s="20"/>
    </row>
    <row r="34" spans="1:11" s="9" customFormat="1" ht="12.75">
      <c r="A34" s="96"/>
      <c r="B34" s="97"/>
      <c r="C34" s="96" t="s">
        <v>195</v>
      </c>
      <c r="D34" s="131" t="s">
        <v>110</v>
      </c>
      <c r="E34" s="107">
        <v>164.65</v>
      </c>
      <c r="F34" s="107">
        <v>164.65</v>
      </c>
      <c r="G34" s="107">
        <v>100</v>
      </c>
      <c r="H34" s="21"/>
      <c r="J34" s="19"/>
      <c r="K34" s="20"/>
    </row>
    <row r="35" spans="1:11" s="33" customFormat="1" ht="27">
      <c r="A35" s="97"/>
      <c r="B35" s="97" t="s">
        <v>327</v>
      </c>
      <c r="C35" s="97"/>
      <c r="D35" s="130" t="s">
        <v>333</v>
      </c>
      <c r="E35" s="105">
        <f>SUM(E36:E41)</f>
        <v>9623</v>
      </c>
      <c r="F35" s="105">
        <f>SUM(F36:F41)</f>
        <v>9623</v>
      </c>
      <c r="G35" s="105">
        <f>(F35/E35)*100</f>
        <v>100</v>
      </c>
      <c r="H35" s="37"/>
      <c r="J35" s="35"/>
      <c r="K35" s="36"/>
    </row>
    <row r="36" spans="1:11" s="9" customFormat="1" ht="12.75">
      <c r="A36" s="96"/>
      <c r="B36" s="97"/>
      <c r="C36" s="96" t="s">
        <v>328</v>
      </c>
      <c r="D36" s="131" t="s">
        <v>452</v>
      </c>
      <c r="E36" s="107">
        <v>5360</v>
      </c>
      <c r="F36" s="107">
        <v>5360</v>
      </c>
      <c r="G36" s="107">
        <f aca="true" t="shared" si="2" ref="G36:G49">(F36/E36)*100</f>
        <v>100</v>
      </c>
      <c r="H36" s="21"/>
      <c r="J36" s="19"/>
      <c r="K36" s="20"/>
    </row>
    <row r="37" spans="1:11" s="9" customFormat="1" ht="12.75">
      <c r="A37" s="96"/>
      <c r="B37" s="97"/>
      <c r="C37" s="96" t="s">
        <v>192</v>
      </c>
      <c r="D37" s="131" t="s">
        <v>102</v>
      </c>
      <c r="E37" s="107">
        <v>512.77</v>
      </c>
      <c r="F37" s="107">
        <v>512.77</v>
      </c>
      <c r="G37" s="107">
        <f t="shared" si="2"/>
        <v>100</v>
      </c>
      <c r="H37" s="21"/>
      <c r="J37" s="19"/>
      <c r="K37" s="20"/>
    </row>
    <row r="38" spans="1:11" s="9" customFormat="1" ht="21">
      <c r="A38" s="96"/>
      <c r="B38" s="97"/>
      <c r="C38" s="96" t="s">
        <v>193</v>
      </c>
      <c r="D38" s="131" t="s">
        <v>472</v>
      </c>
      <c r="E38" s="107">
        <v>37.66</v>
      </c>
      <c r="F38" s="107">
        <v>37.66</v>
      </c>
      <c r="G38" s="107">
        <f t="shared" si="2"/>
        <v>100</v>
      </c>
      <c r="H38" s="21"/>
      <c r="J38" s="19"/>
      <c r="K38" s="20"/>
    </row>
    <row r="39" spans="1:11" s="9" customFormat="1" ht="12.75">
      <c r="A39" s="96"/>
      <c r="B39" s="97"/>
      <c r="C39" s="96" t="s">
        <v>194</v>
      </c>
      <c r="D39" s="131" t="s">
        <v>329</v>
      </c>
      <c r="E39" s="107">
        <v>2998.58</v>
      </c>
      <c r="F39" s="107">
        <v>2998.58</v>
      </c>
      <c r="G39" s="107">
        <f t="shared" si="2"/>
        <v>100</v>
      </c>
      <c r="H39" s="21"/>
      <c r="J39" s="19"/>
      <c r="K39" s="20"/>
    </row>
    <row r="40" spans="1:11" s="9" customFormat="1" ht="12.75">
      <c r="A40" s="96"/>
      <c r="B40" s="97"/>
      <c r="C40" s="96" t="s">
        <v>177</v>
      </c>
      <c r="D40" s="131" t="s">
        <v>104</v>
      </c>
      <c r="E40" s="107">
        <v>557.69</v>
      </c>
      <c r="F40" s="107">
        <v>557.69</v>
      </c>
      <c r="G40" s="107">
        <f t="shared" si="2"/>
        <v>100</v>
      </c>
      <c r="H40" s="21"/>
      <c r="J40" s="19"/>
      <c r="K40" s="20"/>
    </row>
    <row r="41" spans="1:11" s="9" customFormat="1" ht="12.75">
      <c r="A41" s="96"/>
      <c r="B41" s="97"/>
      <c r="C41" s="96" t="s">
        <v>195</v>
      </c>
      <c r="D41" s="131" t="s">
        <v>110</v>
      </c>
      <c r="E41" s="107">
        <v>156.3</v>
      </c>
      <c r="F41" s="107">
        <v>156.3</v>
      </c>
      <c r="G41" s="107">
        <f t="shared" si="2"/>
        <v>100</v>
      </c>
      <c r="H41" s="21"/>
      <c r="J41" s="19"/>
      <c r="K41" s="20"/>
    </row>
    <row r="42" spans="1:11" s="33" customFormat="1" ht="12.75">
      <c r="A42" s="97"/>
      <c r="B42" s="97" t="s">
        <v>449</v>
      </c>
      <c r="C42" s="97"/>
      <c r="D42" s="130" t="s">
        <v>441</v>
      </c>
      <c r="E42" s="105">
        <f>SUM(E43:E49)</f>
        <v>26633</v>
      </c>
      <c r="F42" s="105">
        <f>SUM(F43:F49)</f>
        <v>26633</v>
      </c>
      <c r="G42" s="105">
        <f>(F42/E42)*100</f>
        <v>100</v>
      </c>
      <c r="H42" s="37"/>
      <c r="J42" s="35"/>
      <c r="K42" s="36"/>
    </row>
    <row r="43" spans="1:11" s="9" customFormat="1" ht="12.75">
      <c r="A43" s="96"/>
      <c r="B43" s="97"/>
      <c r="C43" s="96" t="s">
        <v>328</v>
      </c>
      <c r="D43" s="131" t="s">
        <v>452</v>
      </c>
      <c r="E43" s="107">
        <v>16750</v>
      </c>
      <c r="F43" s="107">
        <v>16750</v>
      </c>
      <c r="G43" s="107">
        <f t="shared" si="2"/>
        <v>100</v>
      </c>
      <c r="H43" s="21"/>
      <c r="J43" s="19"/>
      <c r="K43" s="20"/>
    </row>
    <row r="44" spans="1:11" s="9" customFormat="1" ht="12.75">
      <c r="A44" s="96"/>
      <c r="B44" s="97"/>
      <c r="C44" s="96" t="s">
        <v>192</v>
      </c>
      <c r="D44" s="131" t="s">
        <v>102</v>
      </c>
      <c r="E44" s="107">
        <v>550.48</v>
      </c>
      <c r="F44" s="107">
        <v>550.48</v>
      </c>
      <c r="G44" s="107">
        <f t="shared" si="2"/>
        <v>100</v>
      </c>
      <c r="H44" s="21"/>
      <c r="J44" s="19"/>
      <c r="K44" s="20"/>
    </row>
    <row r="45" spans="1:11" s="9" customFormat="1" ht="21">
      <c r="A45" s="96"/>
      <c r="B45" s="97"/>
      <c r="C45" s="96" t="s">
        <v>193</v>
      </c>
      <c r="D45" s="131" t="s">
        <v>451</v>
      </c>
      <c r="E45" s="107">
        <v>5.69</v>
      </c>
      <c r="F45" s="107">
        <v>5.69</v>
      </c>
      <c r="G45" s="107">
        <f t="shared" si="2"/>
        <v>100</v>
      </c>
      <c r="H45" s="21"/>
      <c r="J45" s="19"/>
      <c r="K45" s="20"/>
    </row>
    <row r="46" spans="1:11" s="9" customFormat="1" ht="12.75">
      <c r="A46" s="96"/>
      <c r="B46" s="97"/>
      <c r="C46" s="96" t="s">
        <v>194</v>
      </c>
      <c r="D46" s="131" t="s">
        <v>103</v>
      </c>
      <c r="E46" s="107">
        <v>3919.13</v>
      </c>
      <c r="F46" s="107">
        <v>3919.13</v>
      </c>
      <c r="G46" s="107">
        <f t="shared" si="2"/>
        <v>100</v>
      </c>
      <c r="H46" s="21"/>
      <c r="J46" s="19"/>
      <c r="K46" s="20"/>
    </row>
    <row r="47" spans="1:11" s="9" customFormat="1" ht="12.75">
      <c r="A47" s="96"/>
      <c r="B47" s="97"/>
      <c r="C47" s="96" t="s">
        <v>177</v>
      </c>
      <c r="D47" s="131" t="s">
        <v>104</v>
      </c>
      <c r="E47" s="107">
        <v>4106.88</v>
      </c>
      <c r="F47" s="107">
        <v>4106.88</v>
      </c>
      <c r="G47" s="107">
        <f t="shared" si="2"/>
        <v>100</v>
      </c>
      <c r="H47" s="21"/>
      <c r="J47" s="19"/>
      <c r="K47" s="20"/>
    </row>
    <row r="48" spans="1:11" s="9" customFormat="1" ht="12.75">
      <c r="A48" s="96"/>
      <c r="B48" s="97"/>
      <c r="C48" s="96" t="s">
        <v>178</v>
      </c>
      <c r="D48" s="131" t="s">
        <v>105</v>
      </c>
      <c r="E48" s="107">
        <v>806</v>
      </c>
      <c r="F48" s="107">
        <v>806</v>
      </c>
      <c r="G48" s="107">
        <f t="shared" si="2"/>
        <v>100</v>
      </c>
      <c r="H48" s="21"/>
      <c r="J48" s="19"/>
      <c r="K48" s="20"/>
    </row>
    <row r="49" spans="1:11" s="9" customFormat="1" ht="12.75">
      <c r="A49" s="96"/>
      <c r="B49" s="97"/>
      <c r="C49" s="96" t="s">
        <v>195</v>
      </c>
      <c r="D49" s="131" t="s">
        <v>110</v>
      </c>
      <c r="E49" s="107">
        <v>494.82</v>
      </c>
      <c r="F49" s="107">
        <v>494.82</v>
      </c>
      <c r="G49" s="107">
        <f t="shared" si="2"/>
        <v>100</v>
      </c>
      <c r="H49" s="21"/>
      <c r="J49" s="19"/>
      <c r="K49" s="20"/>
    </row>
    <row r="50" spans="1:11" s="7" customFormat="1" ht="12.75">
      <c r="A50" s="108" t="s">
        <v>303</v>
      </c>
      <c r="B50" s="134"/>
      <c r="C50" s="108"/>
      <c r="D50" s="129" t="s">
        <v>63</v>
      </c>
      <c r="E50" s="102">
        <f>E51</f>
        <v>45147</v>
      </c>
      <c r="F50" s="102">
        <f>F51</f>
        <v>37751.02</v>
      </c>
      <c r="G50" s="102">
        <f t="shared" si="1"/>
        <v>83.61800341107936</v>
      </c>
      <c r="H50" s="133"/>
      <c r="J50" s="13"/>
      <c r="K50" s="48"/>
    </row>
    <row r="51" spans="1:11" s="33" customFormat="1" ht="27">
      <c r="A51" s="97"/>
      <c r="B51" s="97" t="s">
        <v>321</v>
      </c>
      <c r="C51" s="97"/>
      <c r="D51" s="130" t="s">
        <v>322</v>
      </c>
      <c r="E51" s="135">
        <f>E52+E53</f>
        <v>45147</v>
      </c>
      <c r="F51" s="135">
        <f>F52+F53</f>
        <v>37751.02</v>
      </c>
      <c r="G51" s="105">
        <f t="shared" si="1"/>
        <v>83.61800341107936</v>
      </c>
      <c r="H51" s="37"/>
      <c r="J51" s="35"/>
      <c r="K51" s="36"/>
    </row>
    <row r="52" spans="1:11" s="9" customFormat="1" ht="12.75">
      <c r="A52" s="96"/>
      <c r="B52" s="97"/>
      <c r="C52" s="96" t="s">
        <v>177</v>
      </c>
      <c r="D52" s="131" t="s">
        <v>104</v>
      </c>
      <c r="E52" s="107">
        <v>167.55</v>
      </c>
      <c r="F52" s="116">
        <v>0</v>
      </c>
      <c r="G52" s="107">
        <v>0</v>
      </c>
      <c r="H52" s="21"/>
      <c r="J52" s="19"/>
      <c r="K52" s="20"/>
    </row>
    <row r="53" spans="1:11" s="9" customFormat="1" ht="12.75">
      <c r="A53" s="96"/>
      <c r="B53" s="97"/>
      <c r="C53" s="96" t="s">
        <v>323</v>
      </c>
      <c r="D53" s="131" t="s">
        <v>324</v>
      </c>
      <c r="E53" s="107">
        <v>44979.45</v>
      </c>
      <c r="F53" s="116">
        <v>37751.02</v>
      </c>
      <c r="G53" s="107">
        <f t="shared" si="1"/>
        <v>83.92948335295341</v>
      </c>
      <c r="H53" s="21"/>
      <c r="J53" s="19"/>
      <c r="K53" s="20"/>
    </row>
    <row r="54" spans="1:11" ht="27.75" customHeight="1">
      <c r="A54" s="108" t="s">
        <v>254</v>
      </c>
      <c r="B54" s="97"/>
      <c r="C54" s="96"/>
      <c r="D54" s="129" t="s">
        <v>245</v>
      </c>
      <c r="E54" s="102">
        <f>E55+E65+E75+E77+E84</f>
        <v>8937177</v>
      </c>
      <c r="F54" s="102">
        <f>F55+F65+F75+F77+F84</f>
        <v>8937112.82</v>
      </c>
      <c r="G54" s="102">
        <f aca="true" t="shared" si="3" ref="G54:G64">(F54/E54)*100</f>
        <v>99.999281876145</v>
      </c>
      <c r="H54" s="21"/>
      <c r="J54" s="6"/>
      <c r="K54" s="1"/>
    </row>
    <row r="55" spans="1:11" s="33" customFormat="1" ht="12.75">
      <c r="A55" s="97"/>
      <c r="B55" s="97" t="s">
        <v>248</v>
      </c>
      <c r="C55" s="97"/>
      <c r="D55" s="130" t="s">
        <v>215</v>
      </c>
      <c r="E55" s="105">
        <f>SUM(E56:E64)</f>
        <v>6453238</v>
      </c>
      <c r="F55" s="105">
        <f>SUM(F56:F64)</f>
        <v>6453238</v>
      </c>
      <c r="G55" s="105">
        <f t="shared" si="3"/>
        <v>100</v>
      </c>
      <c r="H55" s="37"/>
      <c r="J55" s="35"/>
      <c r="K55" s="36"/>
    </row>
    <row r="56" spans="1:11" s="9" customFormat="1" ht="12.75">
      <c r="A56" s="96"/>
      <c r="B56" s="96"/>
      <c r="C56" s="96" t="s">
        <v>216</v>
      </c>
      <c r="D56" s="131" t="s">
        <v>108</v>
      </c>
      <c r="E56" s="107">
        <v>6370359.5</v>
      </c>
      <c r="F56" s="107">
        <v>6370359.5</v>
      </c>
      <c r="G56" s="107">
        <f t="shared" si="3"/>
        <v>100</v>
      </c>
      <c r="H56" s="21"/>
      <c r="J56" s="19"/>
      <c r="K56" s="20"/>
    </row>
    <row r="57" spans="1:11" s="9" customFormat="1" ht="12.75">
      <c r="A57" s="96"/>
      <c r="B57" s="96"/>
      <c r="C57" s="96" t="s">
        <v>197</v>
      </c>
      <c r="D57" s="131" t="s">
        <v>107</v>
      </c>
      <c r="E57" s="107">
        <v>48010.94</v>
      </c>
      <c r="F57" s="107">
        <v>48010.94</v>
      </c>
      <c r="G57" s="107">
        <f t="shared" si="3"/>
        <v>100</v>
      </c>
      <c r="H57" s="21"/>
      <c r="J57" s="19"/>
      <c r="K57" s="20"/>
    </row>
    <row r="58" spans="1:11" s="9" customFormat="1" ht="12.75">
      <c r="A58" s="96"/>
      <c r="B58" s="96"/>
      <c r="C58" s="96" t="s">
        <v>292</v>
      </c>
      <c r="D58" s="131" t="s">
        <v>109</v>
      </c>
      <c r="E58" s="107">
        <v>4057.2</v>
      </c>
      <c r="F58" s="107">
        <v>4057.2</v>
      </c>
      <c r="G58" s="107">
        <f t="shared" si="3"/>
        <v>100</v>
      </c>
      <c r="H58" s="21"/>
      <c r="J58" s="19"/>
      <c r="K58" s="20"/>
    </row>
    <row r="59" spans="1:11" s="9" customFormat="1" ht="12.75">
      <c r="A59" s="96"/>
      <c r="B59" s="96"/>
      <c r="C59" s="96" t="s">
        <v>192</v>
      </c>
      <c r="D59" s="131" t="s">
        <v>102</v>
      </c>
      <c r="E59" s="107">
        <v>8669.38</v>
      </c>
      <c r="F59" s="107">
        <v>8669.38</v>
      </c>
      <c r="G59" s="107">
        <f t="shared" si="3"/>
        <v>100</v>
      </c>
      <c r="H59" s="21"/>
      <c r="J59" s="19"/>
      <c r="K59" s="20"/>
    </row>
    <row r="60" spans="1:11" s="9" customFormat="1" ht="21">
      <c r="A60" s="96"/>
      <c r="B60" s="96"/>
      <c r="C60" s="96" t="s">
        <v>193</v>
      </c>
      <c r="D60" s="131" t="s">
        <v>451</v>
      </c>
      <c r="E60" s="107">
        <v>805.7</v>
      </c>
      <c r="F60" s="107">
        <v>805.7</v>
      </c>
      <c r="G60" s="107">
        <f t="shared" si="3"/>
        <v>100</v>
      </c>
      <c r="H60" s="21"/>
      <c r="J60" s="19"/>
      <c r="K60" s="20"/>
    </row>
    <row r="61" spans="1:11" s="9" customFormat="1" ht="12.75">
      <c r="A61" s="96"/>
      <c r="B61" s="96"/>
      <c r="C61" s="96" t="s">
        <v>194</v>
      </c>
      <c r="D61" s="131" t="s">
        <v>103</v>
      </c>
      <c r="E61" s="107">
        <v>16957</v>
      </c>
      <c r="F61" s="107">
        <v>16957</v>
      </c>
      <c r="G61" s="107">
        <f t="shared" si="3"/>
        <v>100</v>
      </c>
      <c r="H61" s="21"/>
      <c r="J61" s="19"/>
      <c r="K61" s="20"/>
    </row>
    <row r="62" spans="1:11" s="9" customFormat="1" ht="12.75">
      <c r="A62" s="96"/>
      <c r="B62" s="96"/>
      <c r="C62" s="96" t="s">
        <v>177</v>
      </c>
      <c r="D62" s="131" t="s">
        <v>104</v>
      </c>
      <c r="E62" s="107">
        <v>663.77</v>
      </c>
      <c r="F62" s="116">
        <v>663.77</v>
      </c>
      <c r="G62" s="107">
        <f t="shared" si="3"/>
        <v>100</v>
      </c>
      <c r="H62" s="21"/>
      <c r="J62" s="19"/>
      <c r="K62" s="20"/>
    </row>
    <row r="63" spans="1:11" s="9" customFormat="1" ht="12.75">
      <c r="A63" s="96"/>
      <c r="B63" s="96"/>
      <c r="C63" s="96" t="s">
        <v>178</v>
      </c>
      <c r="D63" s="131" t="s">
        <v>105</v>
      </c>
      <c r="E63" s="107">
        <v>3597.55</v>
      </c>
      <c r="F63" s="107">
        <v>3597.55</v>
      </c>
      <c r="G63" s="107">
        <f t="shared" si="3"/>
        <v>100</v>
      </c>
      <c r="H63" s="21"/>
      <c r="J63" s="19"/>
      <c r="K63" s="20"/>
    </row>
    <row r="64" spans="1:11" s="9" customFormat="1" ht="21">
      <c r="A64" s="96"/>
      <c r="B64" s="96"/>
      <c r="C64" s="96" t="s">
        <v>253</v>
      </c>
      <c r="D64" s="131" t="s">
        <v>203</v>
      </c>
      <c r="E64" s="107">
        <v>116.96</v>
      </c>
      <c r="F64" s="107">
        <v>116.96</v>
      </c>
      <c r="G64" s="107">
        <f t="shared" si="3"/>
        <v>100</v>
      </c>
      <c r="H64" s="21"/>
      <c r="J64" s="19"/>
      <c r="K64" s="20"/>
    </row>
    <row r="65" spans="1:11" ht="36.75" customHeight="1">
      <c r="A65" s="97"/>
      <c r="B65" s="97" t="s">
        <v>250</v>
      </c>
      <c r="C65" s="97"/>
      <c r="D65" s="130" t="s">
        <v>70</v>
      </c>
      <c r="E65" s="105">
        <f>SUM(E66:E74)</f>
        <v>2186000</v>
      </c>
      <c r="F65" s="105">
        <f>SUM(F66:F74)</f>
        <v>2185964.81</v>
      </c>
      <c r="G65" s="105">
        <f aca="true" t="shared" si="4" ref="G65:G86">(F65/E65)*100</f>
        <v>99.99839021043002</v>
      </c>
      <c r="H65" s="21"/>
      <c r="J65" s="6"/>
      <c r="K65" s="1"/>
    </row>
    <row r="66" spans="1:11" ht="12.75">
      <c r="A66" s="96"/>
      <c r="B66" s="97"/>
      <c r="C66" s="96" t="s">
        <v>196</v>
      </c>
      <c r="D66" s="131" t="s">
        <v>202</v>
      </c>
      <c r="E66" s="107">
        <v>500</v>
      </c>
      <c r="F66" s="116">
        <v>497.28</v>
      </c>
      <c r="G66" s="116">
        <f t="shared" si="4"/>
        <v>99.456</v>
      </c>
      <c r="H66" s="21"/>
      <c r="J66" s="6"/>
      <c r="K66" s="1"/>
    </row>
    <row r="67" spans="1:11" ht="16.5" customHeight="1">
      <c r="A67" s="96"/>
      <c r="B67" s="96"/>
      <c r="C67" s="96">
        <v>3110</v>
      </c>
      <c r="D67" s="131" t="s">
        <v>108</v>
      </c>
      <c r="E67" s="107">
        <v>2043436</v>
      </c>
      <c r="F67" s="107">
        <v>2043436</v>
      </c>
      <c r="G67" s="107">
        <f t="shared" si="4"/>
        <v>100</v>
      </c>
      <c r="H67" s="21"/>
      <c r="J67" s="6"/>
      <c r="K67" s="1"/>
    </row>
    <row r="68" spans="1:11" ht="18.75" customHeight="1">
      <c r="A68" s="96"/>
      <c r="B68" s="96"/>
      <c r="C68" s="96">
        <v>4010</v>
      </c>
      <c r="D68" s="131" t="s">
        <v>107</v>
      </c>
      <c r="E68" s="107">
        <v>38644</v>
      </c>
      <c r="F68" s="107">
        <v>38615.67</v>
      </c>
      <c r="G68" s="107">
        <f t="shared" si="4"/>
        <v>99.92668978366628</v>
      </c>
      <c r="H68" s="21"/>
      <c r="J68" s="6"/>
      <c r="K68" s="1"/>
    </row>
    <row r="69" spans="1:11" ht="18" customHeight="1">
      <c r="A69" s="96"/>
      <c r="B69" s="96"/>
      <c r="C69" s="96">
        <v>4040</v>
      </c>
      <c r="D69" s="131" t="s">
        <v>109</v>
      </c>
      <c r="E69" s="107">
        <v>3461</v>
      </c>
      <c r="F69" s="107">
        <v>3460.78</v>
      </c>
      <c r="G69" s="107">
        <f t="shared" si="4"/>
        <v>99.99364345564867</v>
      </c>
      <c r="H69" s="21"/>
      <c r="J69" s="6"/>
      <c r="K69" s="1"/>
    </row>
    <row r="70" spans="1:11" ht="15" customHeight="1">
      <c r="A70" s="96"/>
      <c r="B70" s="96"/>
      <c r="C70" s="96">
        <v>4110</v>
      </c>
      <c r="D70" s="131" t="s">
        <v>102</v>
      </c>
      <c r="E70" s="107">
        <v>89525</v>
      </c>
      <c r="F70" s="107">
        <v>89524.77</v>
      </c>
      <c r="G70" s="107">
        <f t="shared" si="4"/>
        <v>99.99974308852276</v>
      </c>
      <c r="H70" s="21"/>
      <c r="J70" s="6"/>
      <c r="K70" s="1"/>
    </row>
    <row r="71" spans="1:11" ht="26.25" customHeight="1">
      <c r="A71" s="96"/>
      <c r="B71" s="96"/>
      <c r="C71" s="96">
        <v>4120</v>
      </c>
      <c r="D71" s="131" t="s">
        <v>453</v>
      </c>
      <c r="E71" s="107">
        <v>996</v>
      </c>
      <c r="F71" s="107">
        <v>993.1</v>
      </c>
      <c r="G71" s="107">
        <f t="shared" si="4"/>
        <v>99.70883534136547</v>
      </c>
      <c r="H71" s="21"/>
      <c r="J71" s="6"/>
      <c r="K71" s="1"/>
    </row>
    <row r="72" spans="1:11" ht="18.75" customHeight="1">
      <c r="A72" s="96"/>
      <c r="B72" s="96"/>
      <c r="C72" s="96">
        <v>4210</v>
      </c>
      <c r="D72" s="131" t="s">
        <v>104</v>
      </c>
      <c r="E72" s="107">
        <v>1448</v>
      </c>
      <c r="F72" s="107">
        <v>1448</v>
      </c>
      <c r="G72" s="107">
        <f t="shared" si="4"/>
        <v>100</v>
      </c>
      <c r="H72" s="21"/>
      <c r="J72" s="6"/>
      <c r="K72" s="1"/>
    </row>
    <row r="73" spans="1:11" ht="18" customHeight="1">
      <c r="A73" s="96"/>
      <c r="B73" s="96"/>
      <c r="C73" s="96">
        <v>4300</v>
      </c>
      <c r="D73" s="131" t="s">
        <v>105</v>
      </c>
      <c r="E73" s="107">
        <v>6718</v>
      </c>
      <c r="F73" s="107">
        <v>6718</v>
      </c>
      <c r="G73" s="107">
        <f t="shared" si="4"/>
        <v>100</v>
      </c>
      <c r="H73" s="21"/>
      <c r="J73" s="6"/>
      <c r="K73" s="1"/>
    </row>
    <row r="74" spans="1:11" ht="12.75">
      <c r="A74" s="96"/>
      <c r="B74" s="96"/>
      <c r="C74" s="96">
        <v>4440</v>
      </c>
      <c r="D74" s="131" t="s">
        <v>111</v>
      </c>
      <c r="E74" s="107">
        <v>1272</v>
      </c>
      <c r="F74" s="107">
        <v>1271.21</v>
      </c>
      <c r="G74" s="107">
        <f t="shared" si="4"/>
        <v>99.937893081761</v>
      </c>
      <c r="H74" s="21"/>
      <c r="J74" s="6"/>
      <c r="K74" s="1"/>
    </row>
    <row r="75" spans="1:11" ht="16.5" customHeight="1">
      <c r="A75" s="96"/>
      <c r="B75" s="97" t="s">
        <v>251</v>
      </c>
      <c r="C75" s="96"/>
      <c r="D75" s="130" t="s">
        <v>247</v>
      </c>
      <c r="E75" s="105">
        <f>SUM(E76:E76)</f>
        <v>319</v>
      </c>
      <c r="F75" s="105">
        <f>SUM(F76:F76)</f>
        <v>290.41</v>
      </c>
      <c r="G75" s="105">
        <f t="shared" si="4"/>
        <v>91.03761755485894</v>
      </c>
      <c r="H75" s="21"/>
      <c r="J75" s="6"/>
      <c r="K75" s="1"/>
    </row>
    <row r="76" spans="1:11" ht="17.25" customHeight="1">
      <c r="A76" s="96"/>
      <c r="B76" s="96"/>
      <c r="C76" s="96" t="s">
        <v>177</v>
      </c>
      <c r="D76" s="131" t="s">
        <v>104</v>
      </c>
      <c r="E76" s="107">
        <v>319</v>
      </c>
      <c r="F76" s="107">
        <v>290.41</v>
      </c>
      <c r="G76" s="107">
        <f t="shared" si="4"/>
        <v>91.03761755485894</v>
      </c>
      <c r="H76" s="21"/>
      <c r="J76" s="6"/>
      <c r="K76" s="1"/>
    </row>
    <row r="77" spans="1:11" s="33" customFormat="1" ht="17.25" customHeight="1">
      <c r="A77" s="97"/>
      <c r="B77" s="97" t="s">
        <v>325</v>
      </c>
      <c r="C77" s="97"/>
      <c r="D77" s="130" t="s">
        <v>326</v>
      </c>
      <c r="E77" s="105">
        <f>SUM(E78:E83)</f>
        <v>270940</v>
      </c>
      <c r="F77" s="105">
        <f>SUM(F78:F83)</f>
        <v>270940</v>
      </c>
      <c r="G77" s="105">
        <f>(F77/E77)*100</f>
        <v>100</v>
      </c>
      <c r="H77" s="37"/>
      <c r="J77" s="35"/>
      <c r="K77" s="36"/>
    </row>
    <row r="78" spans="1:11" ht="17.25" customHeight="1">
      <c r="A78" s="96"/>
      <c r="B78" s="96"/>
      <c r="C78" s="96" t="s">
        <v>216</v>
      </c>
      <c r="D78" s="131" t="s">
        <v>108</v>
      </c>
      <c r="E78" s="107">
        <v>262200</v>
      </c>
      <c r="F78" s="107">
        <v>262200</v>
      </c>
      <c r="G78" s="107">
        <f aca="true" t="shared" si="5" ref="G78:G85">(F78/E78)*100</f>
        <v>100</v>
      </c>
      <c r="H78" s="21"/>
      <c r="J78" s="6"/>
      <c r="K78" s="1"/>
    </row>
    <row r="79" spans="1:11" ht="17.25" customHeight="1">
      <c r="A79" s="96"/>
      <c r="B79" s="96"/>
      <c r="C79" s="96" t="s">
        <v>192</v>
      </c>
      <c r="D79" s="131" t="s">
        <v>102</v>
      </c>
      <c r="E79" s="107">
        <v>469.92</v>
      </c>
      <c r="F79" s="107">
        <v>469.92</v>
      </c>
      <c r="G79" s="107">
        <f t="shared" si="5"/>
        <v>100</v>
      </c>
      <c r="H79" s="21"/>
      <c r="J79" s="6"/>
      <c r="K79" s="1"/>
    </row>
    <row r="80" spans="1:11" ht="24.75" customHeight="1">
      <c r="A80" s="96"/>
      <c r="B80" s="96"/>
      <c r="C80" s="96" t="s">
        <v>193</v>
      </c>
      <c r="D80" s="131" t="s">
        <v>451</v>
      </c>
      <c r="E80" s="107">
        <v>31.61</v>
      </c>
      <c r="F80" s="107">
        <v>31.61</v>
      </c>
      <c r="G80" s="107">
        <f t="shared" si="5"/>
        <v>100</v>
      </c>
      <c r="H80" s="21"/>
      <c r="J80" s="6"/>
      <c r="K80" s="1"/>
    </row>
    <row r="81" spans="1:11" ht="17.25" customHeight="1">
      <c r="A81" s="96"/>
      <c r="B81" s="96"/>
      <c r="C81" s="96" t="s">
        <v>194</v>
      </c>
      <c r="D81" s="131" t="s">
        <v>103</v>
      </c>
      <c r="E81" s="107">
        <v>6931.69</v>
      </c>
      <c r="F81" s="107">
        <v>6931.69</v>
      </c>
      <c r="G81" s="107">
        <f t="shared" si="5"/>
        <v>100</v>
      </c>
      <c r="H81" s="21"/>
      <c r="J81" s="6"/>
      <c r="K81" s="1"/>
    </row>
    <row r="82" spans="1:11" ht="17.25" customHeight="1">
      <c r="A82" s="96"/>
      <c r="B82" s="96"/>
      <c r="C82" s="96" t="s">
        <v>177</v>
      </c>
      <c r="D82" s="131" t="s">
        <v>104</v>
      </c>
      <c r="E82" s="107">
        <v>470.84</v>
      </c>
      <c r="F82" s="107">
        <v>470.84</v>
      </c>
      <c r="G82" s="107">
        <f t="shared" si="5"/>
        <v>100</v>
      </c>
      <c r="H82" s="21"/>
      <c r="J82" s="6"/>
      <c r="K82" s="1"/>
    </row>
    <row r="83" spans="1:12" ht="17.25" customHeight="1">
      <c r="A83" s="96"/>
      <c r="B83" s="96"/>
      <c r="C83" s="96" t="s">
        <v>178</v>
      </c>
      <c r="D83" s="106" t="s">
        <v>105</v>
      </c>
      <c r="E83" s="131">
        <v>835.94</v>
      </c>
      <c r="F83" s="107">
        <v>835.94</v>
      </c>
      <c r="G83" s="107">
        <f t="shared" si="5"/>
        <v>100</v>
      </c>
      <c r="H83" s="125"/>
      <c r="I83" s="21"/>
      <c r="K83" s="6"/>
      <c r="L83" s="1"/>
    </row>
    <row r="84" spans="1:12" s="33" customFormat="1" ht="54.75" customHeight="1">
      <c r="A84" s="97"/>
      <c r="B84" s="97" t="s">
        <v>450</v>
      </c>
      <c r="C84" s="97"/>
      <c r="D84" s="104" t="s">
        <v>473</v>
      </c>
      <c r="E84" s="135">
        <v>26680</v>
      </c>
      <c r="F84" s="105">
        <f>F85</f>
        <v>26679.6</v>
      </c>
      <c r="G84" s="105">
        <f>G85</f>
        <v>99.99850074962518</v>
      </c>
      <c r="H84" s="126"/>
      <c r="I84" s="37"/>
      <c r="K84" s="35"/>
      <c r="L84" s="36"/>
    </row>
    <row r="85" spans="1:12" ht="17.25" customHeight="1">
      <c r="A85" s="96"/>
      <c r="B85" s="96"/>
      <c r="C85" s="96" t="s">
        <v>252</v>
      </c>
      <c r="D85" s="106" t="s">
        <v>112</v>
      </c>
      <c r="E85" s="136">
        <v>26680</v>
      </c>
      <c r="F85" s="107">
        <v>26679.6</v>
      </c>
      <c r="G85" s="107">
        <f t="shared" si="5"/>
        <v>99.99850074962518</v>
      </c>
      <c r="H85" s="125"/>
      <c r="I85" s="21"/>
      <c r="K85" s="6"/>
      <c r="L85" s="1"/>
    </row>
    <row r="86" spans="1:11" ht="13.5" customHeight="1">
      <c r="A86" s="267"/>
      <c r="B86" s="267"/>
      <c r="C86" s="267"/>
      <c r="D86" s="267" t="s">
        <v>3</v>
      </c>
      <c r="E86" s="252">
        <f>E7+E16+E25+E50+E54</f>
        <v>9857822.83</v>
      </c>
      <c r="F86" s="252">
        <f>F7+F16+F25+F50+F54</f>
        <v>9849677.61</v>
      </c>
      <c r="G86" s="252">
        <f t="shared" si="4"/>
        <v>99.91737303316903</v>
      </c>
      <c r="H86" s="21"/>
      <c r="J86" s="6"/>
      <c r="K86" s="1"/>
    </row>
    <row r="87" spans="1:11" ht="12.75">
      <c r="A87" s="267"/>
      <c r="B87" s="267"/>
      <c r="C87" s="267"/>
      <c r="D87" s="267"/>
      <c r="E87" s="252"/>
      <c r="F87" s="252"/>
      <c r="G87" s="252"/>
      <c r="H87" s="21"/>
      <c r="J87" s="6"/>
      <c r="K87" s="1"/>
    </row>
  </sheetData>
  <sheetProtection/>
  <mergeCells count="20">
    <mergeCell ref="A2:G3"/>
    <mergeCell ref="B17:B18"/>
    <mergeCell ref="D17:D18"/>
    <mergeCell ref="G86:G87"/>
    <mergeCell ref="E17:E18"/>
    <mergeCell ref="F17:F18"/>
    <mergeCell ref="E5:G5"/>
    <mergeCell ref="D86:D87"/>
    <mergeCell ref="F86:F87"/>
    <mergeCell ref="E86:E87"/>
    <mergeCell ref="G17:G18"/>
    <mergeCell ref="A86:C87"/>
    <mergeCell ref="K1:M1"/>
    <mergeCell ref="G1:I1"/>
    <mergeCell ref="C17:C18"/>
    <mergeCell ref="A17:A18"/>
    <mergeCell ref="A5:A6"/>
    <mergeCell ref="B5:B6"/>
    <mergeCell ref="C5:C6"/>
    <mergeCell ref="D5:D6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N31"/>
  <sheetViews>
    <sheetView zoomScalePageLayoutView="0" workbookViewId="0" topLeftCell="A1">
      <selection activeCell="A3" sqref="A3:L5"/>
    </sheetView>
  </sheetViews>
  <sheetFormatPr defaultColWidth="9.140625" defaultRowHeight="12.75"/>
  <cols>
    <col min="6" max="6" width="28.8515625" style="0" customWidth="1"/>
    <col min="7" max="7" width="9.7109375" style="0" customWidth="1"/>
    <col min="8" max="8" width="10.28125" style="0" customWidth="1"/>
    <col min="9" max="9" width="10.57421875" style="0" customWidth="1"/>
  </cols>
  <sheetData>
    <row r="1" spans="3:14" ht="12.75">
      <c r="C1" s="9"/>
      <c r="I1" s="261" t="s">
        <v>113</v>
      </c>
      <c r="J1" s="261"/>
      <c r="K1" s="261"/>
      <c r="L1" s="261"/>
      <c r="M1" s="261"/>
      <c r="N1" s="25"/>
    </row>
    <row r="2" spans="11:12" ht="12.75">
      <c r="K2" s="6"/>
      <c r="L2" s="1"/>
    </row>
    <row r="3" spans="1:13" ht="12.75" customHeight="1">
      <c r="A3" s="272" t="s">
        <v>507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2"/>
    </row>
    <row r="4" spans="1:13" ht="12.75">
      <c r="A4" s="272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2"/>
    </row>
    <row r="5" spans="1:13" ht="16.5" customHeight="1">
      <c r="A5" s="272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2"/>
    </row>
    <row r="6" spans="3:12" ht="5.25" customHeight="1" hidden="1" thickBot="1">
      <c r="C6" s="22"/>
      <c r="K6" s="6"/>
      <c r="L6" s="1"/>
    </row>
    <row r="7" spans="2:12" ht="12" customHeight="1">
      <c r="B7" s="258" t="s">
        <v>78</v>
      </c>
      <c r="C7" s="258" t="s">
        <v>0</v>
      </c>
      <c r="D7" s="258" t="s">
        <v>99</v>
      </c>
      <c r="E7" s="258" t="s">
        <v>2</v>
      </c>
      <c r="F7" s="258" t="s">
        <v>114</v>
      </c>
      <c r="G7" s="258" t="s">
        <v>81</v>
      </c>
      <c r="H7" s="258"/>
      <c r="I7" s="258"/>
      <c r="K7" s="6"/>
      <c r="L7" s="1"/>
    </row>
    <row r="8" spans="2:12" ht="20.25" customHeight="1">
      <c r="B8" s="258"/>
      <c r="C8" s="258"/>
      <c r="D8" s="258"/>
      <c r="E8" s="258"/>
      <c r="F8" s="258"/>
      <c r="G8" s="112" t="s">
        <v>8</v>
      </c>
      <c r="H8" s="112" t="s">
        <v>9</v>
      </c>
      <c r="I8" s="112" t="s">
        <v>10</v>
      </c>
      <c r="K8" s="6"/>
      <c r="L8" s="1"/>
    </row>
    <row r="9" spans="2:12" ht="13.5" customHeight="1">
      <c r="B9" s="267" t="s">
        <v>115</v>
      </c>
      <c r="C9" s="267" t="s">
        <v>116</v>
      </c>
      <c r="D9" s="267"/>
      <c r="E9" s="267"/>
      <c r="F9" s="267"/>
      <c r="G9" s="267"/>
      <c r="H9" s="267"/>
      <c r="I9" s="267"/>
      <c r="K9" s="6"/>
      <c r="L9" s="1"/>
    </row>
    <row r="10" spans="2:12" ht="7.5" customHeight="1" hidden="1" thickBot="1">
      <c r="B10" s="267"/>
      <c r="C10" s="267"/>
      <c r="D10" s="267"/>
      <c r="E10" s="267"/>
      <c r="F10" s="267"/>
      <c r="G10" s="267"/>
      <c r="H10" s="267"/>
      <c r="I10" s="267"/>
      <c r="K10" s="6"/>
      <c r="L10" s="1"/>
    </row>
    <row r="11" spans="2:12" ht="42" customHeight="1">
      <c r="B11" s="132"/>
      <c r="C11" s="132">
        <v>756</v>
      </c>
      <c r="D11" s="109"/>
      <c r="E11" s="109"/>
      <c r="F11" s="129" t="s">
        <v>204</v>
      </c>
      <c r="G11" s="102">
        <f>G13</f>
        <v>94455</v>
      </c>
      <c r="H11" s="102">
        <f>H12</f>
        <v>98848.9</v>
      </c>
      <c r="I11" s="102">
        <f>(H11/G11)*100</f>
        <v>104.65184479381715</v>
      </c>
      <c r="K11" s="6"/>
      <c r="L11" s="1"/>
    </row>
    <row r="12" spans="2:12" ht="39.75" customHeight="1">
      <c r="B12" s="137"/>
      <c r="C12" s="129"/>
      <c r="D12" s="97">
        <v>75618</v>
      </c>
      <c r="E12" s="110"/>
      <c r="F12" s="130" t="s">
        <v>50</v>
      </c>
      <c r="G12" s="105">
        <f>G13</f>
        <v>94455</v>
      </c>
      <c r="H12" s="105">
        <f>H13</f>
        <v>98848.9</v>
      </c>
      <c r="I12" s="105">
        <f>(H12/G12)*100</f>
        <v>104.65184479381715</v>
      </c>
      <c r="K12" s="6"/>
      <c r="L12" s="1"/>
    </row>
    <row r="13" spans="2:12" ht="23.25" customHeight="1">
      <c r="B13" s="138"/>
      <c r="C13" s="130"/>
      <c r="D13" s="111"/>
      <c r="E13" s="96" t="s">
        <v>53</v>
      </c>
      <c r="F13" s="131" t="s">
        <v>212</v>
      </c>
      <c r="G13" s="107">
        <v>94455</v>
      </c>
      <c r="H13" s="107">
        <v>98848.9</v>
      </c>
      <c r="I13" s="107">
        <f>(H13/G13)*100</f>
        <v>104.65184479381715</v>
      </c>
      <c r="K13" s="6"/>
      <c r="L13" s="1"/>
    </row>
    <row r="14" spans="2:12" ht="14.25" customHeight="1">
      <c r="B14" s="132" t="s">
        <v>200</v>
      </c>
      <c r="C14" s="129" t="s">
        <v>118</v>
      </c>
      <c r="D14" s="267"/>
      <c r="E14" s="267"/>
      <c r="F14" s="267"/>
      <c r="G14" s="267"/>
      <c r="H14" s="267"/>
      <c r="I14" s="267"/>
      <c r="K14" s="6"/>
      <c r="L14" s="1"/>
    </row>
    <row r="15" spans="2:12" ht="12.75">
      <c r="B15" s="267"/>
      <c r="C15" s="267">
        <v>851</v>
      </c>
      <c r="D15" s="276"/>
      <c r="E15" s="276"/>
      <c r="F15" s="277" t="s">
        <v>67</v>
      </c>
      <c r="G15" s="252">
        <f>G17</f>
        <v>113642.02</v>
      </c>
      <c r="H15" s="252">
        <f>H17</f>
        <v>78520.65</v>
      </c>
      <c r="I15" s="275">
        <f>(H15/G15)*100</f>
        <v>69.0947327405831</v>
      </c>
      <c r="K15" s="6"/>
      <c r="L15" s="1"/>
    </row>
    <row r="16" spans="2:12" ht="12.75">
      <c r="B16" s="267"/>
      <c r="C16" s="267"/>
      <c r="D16" s="276"/>
      <c r="E16" s="276"/>
      <c r="F16" s="277"/>
      <c r="G16" s="252"/>
      <c r="H16" s="252"/>
      <c r="I16" s="275"/>
      <c r="K16" s="6"/>
      <c r="L16" s="1"/>
    </row>
    <row r="17" spans="2:12" ht="12.75">
      <c r="B17" s="267"/>
      <c r="C17" s="267"/>
      <c r="D17" s="263">
        <v>85154</v>
      </c>
      <c r="E17" s="266"/>
      <c r="F17" s="270" t="s">
        <v>68</v>
      </c>
      <c r="G17" s="262">
        <f>SUM(G19:G30)</f>
        <v>113642.02</v>
      </c>
      <c r="H17" s="262">
        <f>SUM(H19:H30)</f>
        <v>78520.65</v>
      </c>
      <c r="I17" s="262">
        <f>(H17/G17)*100</f>
        <v>69.0947327405831</v>
      </c>
      <c r="K17" s="6"/>
      <c r="L17" s="1"/>
    </row>
    <row r="18" spans="2:12" ht="12.75">
      <c r="B18" s="267"/>
      <c r="C18" s="267"/>
      <c r="D18" s="263"/>
      <c r="E18" s="266"/>
      <c r="F18" s="270"/>
      <c r="G18" s="262"/>
      <c r="H18" s="262"/>
      <c r="I18" s="262"/>
      <c r="K18" s="6"/>
      <c r="L18" s="1"/>
    </row>
    <row r="19" spans="2:12" ht="12.75">
      <c r="B19" s="267"/>
      <c r="C19" s="267"/>
      <c r="D19" s="273"/>
      <c r="E19" s="265">
        <v>4110</v>
      </c>
      <c r="F19" s="274" t="s">
        <v>102</v>
      </c>
      <c r="G19" s="249">
        <v>4420</v>
      </c>
      <c r="H19" s="249">
        <v>2925.66</v>
      </c>
      <c r="I19" s="249">
        <f>(H19/G19)*100</f>
        <v>66.19140271493212</v>
      </c>
      <c r="K19" s="6"/>
      <c r="L19" s="1"/>
    </row>
    <row r="20" spans="2:12" ht="12.75">
      <c r="B20" s="267"/>
      <c r="C20" s="267"/>
      <c r="D20" s="273"/>
      <c r="E20" s="265"/>
      <c r="F20" s="274"/>
      <c r="G20" s="249"/>
      <c r="H20" s="249"/>
      <c r="I20" s="249"/>
      <c r="K20" s="6"/>
      <c r="L20" s="1"/>
    </row>
    <row r="21" spans="2:12" ht="12.75">
      <c r="B21" s="267"/>
      <c r="C21" s="267"/>
      <c r="D21" s="273"/>
      <c r="E21" s="265">
        <v>4120</v>
      </c>
      <c r="F21" s="274" t="s">
        <v>451</v>
      </c>
      <c r="G21" s="249">
        <v>189</v>
      </c>
      <c r="H21" s="249">
        <v>16.85</v>
      </c>
      <c r="I21" s="249">
        <f>(H21/G21)*100</f>
        <v>8.915343915343916</v>
      </c>
      <c r="K21" s="6"/>
      <c r="L21" s="1"/>
    </row>
    <row r="22" spans="2:12" ht="12.75">
      <c r="B22" s="267"/>
      <c r="C22" s="267"/>
      <c r="D22" s="273"/>
      <c r="E22" s="265"/>
      <c r="F22" s="274"/>
      <c r="G22" s="249"/>
      <c r="H22" s="249"/>
      <c r="I22" s="249"/>
      <c r="K22" s="6"/>
      <c r="L22" s="1"/>
    </row>
    <row r="23" spans="2:12" ht="12.75">
      <c r="B23" s="267"/>
      <c r="C23" s="267"/>
      <c r="D23" s="273"/>
      <c r="E23" s="265">
        <v>4170</v>
      </c>
      <c r="F23" s="274" t="s">
        <v>103</v>
      </c>
      <c r="G23" s="249">
        <v>55174</v>
      </c>
      <c r="H23" s="249">
        <v>35360.56</v>
      </c>
      <c r="I23" s="249">
        <f>(H23/G23)*100</f>
        <v>64.08917243629246</v>
      </c>
      <c r="K23" s="6"/>
      <c r="L23" s="1"/>
    </row>
    <row r="24" spans="2:12" ht="12.75">
      <c r="B24" s="267"/>
      <c r="C24" s="267"/>
      <c r="D24" s="273"/>
      <c r="E24" s="265"/>
      <c r="F24" s="274"/>
      <c r="G24" s="249"/>
      <c r="H24" s="249"/>
      <c r="I24" s="249"/>
      <c r="K24" s="6"/>
      <c r="L24" s="1"/>
    </row>
    <row r="25" spans="2:12" ht="12.75">
      <c r="B25" s="267"/>
      <c r="C25" s="267"/>
      <c r="D25" s="273"/>
      <c r="E25" s="265">
        <v>4210</v>
      </c>
      <c r="F25" s="274" t="s">
        <v>104</v>
      </c>
      <c r="G25" s="249">
        <v>24187.02</v>
      </c>
      <c r="H25" s="249">
        <v>16414.61</v>
      </c>
      <c r="I25" s="249">
        <f>(H25/G25)*100</f>
        <v>67.86536745742137</v>
      </c>
      <c r="K25" s="6"/>
      <c r="L25" s="1"/>
    </row>
    <row r="26" spans="2:12" ht="12.75">
      <c r="B26" s="267"/>
      <c r="C26" s="267"/>
      <c r="D26" s="273"/>
      <c r="E26" s="265"/>
      <c r="F26" s="274"/>
      <c r="G26" s="249"/>
      <c r="H26" s="249"/>
      <c r="I26" s="249"/>
      <c r="K26" s="6"/>
      <c r="L26" s="1"/>
    </row>
    <row r="27" spans="2:12" ht="12.75">
      <c r="B27" s="132"/>
      <c r="C27" s="132"/>
      <c r="D27" s="111"/>
      <c r="E27" s="96" t="s">
        <v>255</v>
      </c>
      <c r="F27" s="131" t="s">
        <v>256</v>
      </c>
      <c r="G27" s="107">
        <v>4583</v>
      </c>
      <c r="H27" s="107">
        <v>1033.82</v>
      </c>
      <c r="I27" s="107">
        <f>(H27/G27)*100</f>
        <v>22.557713288239142</v>
      </c>
      <c r="K27" s="6"/>
      <c r="L27" s="1"/>
    </row>
    <row r="28" spans="2:12" ht="12.75">
      <c r="B28" s="267"/>
      <c r="C28" s="267"/>
      <c r="D28" s="273"/>
      <c r="E28" s="265">
        <v>4300</v>
      </c>
      <c r="F28" s="274" t="s">
        <v>105</v>
      </c>
      <c r="G28" s="249">
        <v>23089</v>
      </c>
      <c r="H28" s="249">
        <v>22769.15</v>
      </c>
      <c r="I28" s="249">
        <f>(H28/G28)*100</f>
        <v>98.61470830265495</v>
      </c>
      <c r="K28" s="6"/>
      <c r="L28" s="1"/>
    </row>
    <row r="29" spans="2:12" ht="12.75">
      <c r="B29" s="267"/>
      <c r="C29" s="267"/>
      <c r="D29" s="273"/>
      <c r="E29" s="265"/>
      <c r="F29" s="274"/>
      <c r="G29" s="249"/>
      <c r="H29" s="249"/>
      <c r="I29" s="249"/>
      <c r="K29" s="6"/>
      <c r="L29" s="1"/>
    </row>
    <row r="30" spans="2:9" ht="21">
      <c r="B30" s="49"/>
      <c r="C30" s="49"/>
      <c r="D30" s="49"/>
      <c r="E30" s="139">
        <v>4700</v>
      </c>
      <c r="F30" s="140" t="s">
        <v>203</v>
      </c>
      <c r="G30" s="141">
        <v>2000</v>
      </c>
      <c r="H30" s="141">
        <v>0</v>
      </c>
      <c r="I30" s="141">
        <f>(H30/G30)*100</f>
        <v>0</v>
      </c>
    </row>
    <row r="31" ht="12.75">
      <c r="E31" s="15"/>
    </row>
  </sheetData>
  <sheetProtection/>
  <mergeCells count="68">
    <mergeCell ref="I1:M1"/>
    <mergeCell ref="G15:G16"/>
    <mergeCell ref="B7:B8"/>
    <mergeCell ref="C7:C8"/>
    <mergeCell ref="D7:D8"/>
    <mergeCell ref="E7:E8"/>
    <mergeCell ref="F7:F8"/>
    <mergeCell ref="G7:I7"/>
    <mergeCell ref="F15:F16"/>
    <mergeCell ref="I17:I18"/>
    <mergeCell ref="B9:B10"/>
    <mergeCell ref="C9:C10"/>
    <mergeCell ref="D9:I10"/>
    <mergeCell ref="D14:I14"/>
    <mergeCell ref="B15:B16"/>
    <mergeCell ref="C15:C16"/>
    <mergeCell ref="D15:D16"/>
    <mergeCell ref="E15:E16"/>
    <mergeCell ref="G19:G20"/>
    <mergeCell ref="H15:H16"/>
    <mergeCell ref="I15:I16"/>
    <mergeCell ref="B17:B18"/>
    <mergeCell ref="C17:C18"/>
    <mergeCell ref="D17:D18"/>
    <mergeCell ref="E17:E18"/>
    <mergeCell ref="F17:F18"/>
    <mergeCell ref="G17:G18"/>
    <mergeCell ref="H17:H18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B19:B20"/>
    <mergeCell ref="C23:C24"/>
    <mergeCell ref="D23:D24"/>
    <mergeCell ref="E23:E24"/>
    <mergeCell ref="F23:F24"/>
    <mergeCell ref="G23:G24"/>
    <mergeCell ref="H19:H20"/>
    <mergeCell ref="C19:C20"/>
    <mergeCell ref="D19:D20"/>
    <mergeCell ref="E19:E20"/>
    <mergeCell ref="F19:F20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B23:B24"/>
    <mergeCell ref="H28:H29"/>
    <mergeCell ref="I28:I29"/>
    <mergeCell ref="A3:L5"/>
    <mergeCell ref="B28:B29"/>
    <mergeCell ref="C28:C29"/>
    <mergeCell ref="D28:D29"/>
    <mergeCell ref="E28:E29"/>
    <mergeCell ref="F28:F29"/>
    <mergeCell ref="G28:G29"/>
    <mergeCell ref="H23:H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M15"/>
  <sheetViews>
    <sheetView zoomScalePageLayoutView="0" workbookViewId="0" topLeftCell="A1">
      <selection activeCell="G25" sqref="G25"/>
    </sheetView>
  </sheetViews>
  <sheetFormatPr defaultColWidth="9.140625" defaultRowHeight="12.75"/>
  <cols>
    <col min="5" max="5" width="17.8515625" style="0" customWidth="1"/>
    <col min="6" max="6" width="12.421875" style="0" customWidth="1"/>
    <col min="7" max="7" width="15.8515625" style="0" customWidth="1"/>
    <col min="8" max="8" width="15.00390625" style="0" customWidth="1"/>
  </cols>
  <sheetData>
    <row r="1" spans="1:13" ht="12.75">
      <c r="A1" s="23"/>
      <c r="B1" s="23"/>
      <c r="C1" s="9"/>
      <c r="D1" s="9"/>
      <c r="E1" s="9"/>
      <c r="F1" s="9"/>
      <c r="G1" s="9"/>
      <c r="H1" s="9"/>
      <c r="I1" s="279" t="s">
        <v>119</v>
      </c>
      <c r="J1" s="279"/>
      <c r="K1" s="279"/>
      <c r="L1" s="25"/>
      <c r="M1" s="25"/>
    </row>
    <row r="2" spans="1:13" ht="12.75">
      <c r="A2" s="17"/>
      <c r="B2" s="9"/>
      <c r="C2" s="18"/>
      <c r="D2" s="18"/>
      <c r="E2" s="9"/>
      <c r="F2" s="9"/>
      <c r="G2" s="9"/>
      <c r="H2" s="9"/>
      <c r="I2" s="9"/>
      <c r="J2" s="19"/>
      <c r="K2" s="20"/>
      <c r="L2" s="9"/>
      <c r="M2" s="9"/>
    </row>
    <row r="3" spans="1:13" ht="12.75">
      <c r="A3" s="278" t="s">
        <v>120</v>
      </c>
      <c r="B3" s="278"/>
      <c r="C3" s="278"/>
      <c r="D3" s="278"/>
      <c r="E3" s="278"/>
      <c r="F3" s="278"/>
      <c r="G3" s="278"/>
      <c r="H3" s="278"/>
      <c r="I3" s="9"/>
      <c r="J3" s="19"/>
      <c r="K3" s="20"/>
      <c r="L3" s="9"/>
      <c r="M3" s="9"/>
    </row>
    <row r="4" spans="1:13" ht="12.75">
      <c r="A4" s="278" t="s">
        <v>474</v>
      </c>
      <c r="B4" s="278"/>
      <c r="C4" s="278"/>
      <c r="D4" s="278"/>
      <c r="E4" s="278"/>
      <c r="F4" s="278"/>
      <c r="G4" s="278"/>
      <c r="H4" s="278"/>
      <c r="I4" s="9"/>
      <c r="J4" s="19"/>
      <c r="K4" s="20"/>
      <c r="L4" s="9"/>
      <c r="M4" s="9"/>
    </row>
    <row r="5" spans="1:13" ht="12.75">
      <c r="A5" s="14"/>
      <c r="B5" s="18"/>
      <c r="C5" s="9"/>
      <c r="D5" s="9"/>
      <c r="E5" s="9"/>
      <c r="F5" s="9"/>
      <c r="G5" s="9"/>
      <c r="H5" s="9"/>
      <c r="I5" s="9"/>
      <c r="J5" s="19"/>
      <c r="K5" s="20"/>
      <c r="L5" s="9"/>
      <c r="M5" s="9"/>
    </row>
    <row r="6" spans="1:13" ht="12.75">
      <c r="A6" s="14"/>
      <c r="B6" s="9"/>
      <c r="C6" s="9"/>
      <c r="D6" s="9"/>
      <c r="E6" s="9"/>
      <c r="F6" s="9"/>
      <c r="G6" s="9"/>
      <c r="H6" s="9"/>
      <c r="I6" s="9"/>
      <c r="J6" s="19"/>
      <c r="K6" s="20"/>
      <c r="L6" s="9"/>
      <c r="M6" s="9"/>
    </row>
    <row r="7" spans="1:13" ht="20.25" customHeight="1">
      <c r="A7" s="281" t="s">
        <v>78</v>
      </c>
      <c r="B7" s="280" t="s">
        <v>0</v>
      </c>
      <c r="C7" s="281" t="s">
        <v>99</v>
      </c>
      <c r="D7" s="281" t="s">
        <v>2</v>
      </c>
      <c r="E7" s="281" t="s">
        <v>114</v>
      </c>
      <c r="F7" s="281" t="s">
        <v>81</v>
      </c>
      <c r="G7" s="281"/>
      <c r="H7" s="281"/>
      <c r="I7" s="9"/>
      <c r="J7" s="19"/>
      <c r="K7" s="20"/>
      <c r="L7" s="9"/>
      <c r="M7" s="9"/>
    </row>
    <row r="8" spans="1:13" ht="21.75" customHeight="1">
      <c r="A8" s="281"/>
      <c r="B8" s="280"/>
      <c r="C8" s="281"/>
      <c r="D8" s="281"/>
      <c r="E8" s="281"/>
      <c r="F8" s="142" t="s">
        <v>8</v>
      </c>
      <c r="G8" s="142" t="s">
        <v>9</v>
      </c>
      <c r="H8" s="142" t="s">
        <v>10</v>
      </c>
      <c r="I8" s="9"/>
      <c r="J8" s="19"/>
      <c r="K8" s="20"/>
      <c r="L8" s="9"/>
      <c r="M8" s="9"/>
    </row>
    <row r="9" spans="1:13" ht="12.75">
      <c r="A9" s="285" t="s">
        <v>115</v>
      </c>
      <c r="B9" s="285">
        <v>851</v>
      </c>
      <c r="C9" s="282"/>
      <c r="D9" s="282"/>
      <c r="E9" s="282" t="s">
        <v>67</v>
      </c>
      <c r="F9" s="283">
        <f>F11</f>
        <v>5000</v>
      </c>
      <c r="G9" s="284">
        <f>G11</f>
        <v>2103.6800000000003</v>
      </c>
      <c r="H9" s="284">
        <f>(G9/F9)*100</f>
        <v>42.073600000000006</v>
      </c>
      <c r="I9" s="9"/>
      <c r="J9" s="19"/>
      <c r="K9" s="20"/>
      <c r="L9" s="9"/>
      <c r="M9" s="9"/>
    </row>
    <row r="10" spans="1:13" ht="27" customHeight="1">
      <c r="A10" s="285"/>
      <c r="B10" s="285"/>
      <c r="C10" s="282"/>
      <c r="D10" s="282"/>
      <c r="E10" s="282"/>
      <c r="F10" s="283"/>
      <c r="G10" s="284"/>
      <c r="H10" s="284"/>
      <c r="I10" s="9"/>
      <c r="J10" s="19"/>
      <c r="K10" s="20"/>
      <c r="L10" s="9"/>
      <c r="M10" s="9"/>
    </row>
    <row r="11" spans="1:13" ht="12.75">
      <c r="A11" s="286"/>
      <c r="B11" s="285"/>
      <c r="C11" s="286">
        <v>85153</v>
      </c>
      <c r="D11" s="287"/>
      <c r="E11" s="287" t="s">
        <v>121</v>
      </c>
      <c r="F11" s="288">
        <f>SUM(F13:F15)</f>
        <v>5000</v>
      </c>
      <c r="G11" s="289">
        <f>G13+G14</f>
        <v>2103.6800000000003</v>
      </c>
      <c r="H11" s="290">
        <f>(G11/F11)*100</f>
        <v>42.073600000000006</v>
      </c>
      <c r="I11" s="9"/>
      <c r="J11" s="19"/>
      <c r="K11" s="20"/>
      <c r="L11" s="9"/>
      <c r="M11" s="9"/>
    </row>
    <row r="12" spans="1:13" ht="25.5" customHeight="1">
      <c r="A12" s="286"/>
      <c r="B12" s="285"/>
      <c r="C12" s="286"/>
      <c r="D12" s="287"/>
      <c r="E12" s="287"/>
      <c r="F12" s="288"/>
      <c r="G12" s="289"/>
      <c r="H12" s="290"/>
      <c r="I12" s="9"/>
      <c r="J12" s="19"/>
      <c r="K12" s="20"/>
      <c r="L12" s="9"/>
      <c r="M12" s="9"/>
    </row>
    <row r="13" spans="1:13" ht="25.5" customHeight="1">
      <c r="A13" s="144"/>
      <c r="B13" s="143"/>
      <c r="C13" s="144"/>
      <c r="D13" s="88">
        <v>4210</v>
      </c>
      <c r="E13" s="146" t="s">
        <v>104</v>
      </c>
      <c r="F13" s="147">
        <v>2946</v>
      </c>
      <c r="G13" s="145">
        <v>1103.68</v>
      </c>
      <c r="H13" s="145">
        <f>(G13/F13)*100</f>
        <v>37.463679565512564</v>
      </c>
      <c r="I13" s="9"/>
      <c r="J13" s="19"/>
      <c r="K13" s="20"/>
      <c r="L13" s="9"/>
      <c r="M13" s="9"/>
    </row>
    <row r="14" spans="1:13" ht="12.75">
      <c r="A14" s="291"/>
      <c r="B14" s="286"/>
      <c r="C14" s="291"/>
      <c r="D14" s="292">
        <v>4300</v>
      </c>
      <c r="E14" s="291" t="s">
        <v>105</v>
      </c>
      <c r="F14" s="293">
        <v>2054</v>
      </c>
      <c r="G14" s="290">
        <v>1000</v>
      </c>
      <c r="H14" s="290">
        <f>(G14/F14)*100</f>
        <v>48.685491723466406</v>
      </c>
      <c r="I14" s="9"/>
      <c r="J14" s="19"/>
      <c r="K14" s="20"/>
      <c r="L14" s="9"/>
      <c r="M14" s="9"/>
    </row>
    <row r="15" spans="1:13" ht="26.25" customHeight="1">
      <c r="A15" s="291"/>
      <c r="B15" s="286"/>
      <c r="C15" s="291"/>
      <c r="D15" s="292"/>
      <c r="E15" s="291"/>
      <c r="F15" s="293"/>
      <c r="G15" s="290"/>
      <c r="H15" s="290"/>
      <c r="I15" s="9"/>
      <c r="J15" s="19"/>
      <c r="K15" s="20"/>
      <c r="L15" s="9"/>
      <c r="M15" s="9"/>
    </row>
  </sheetData>
  <sheetProtection/>
  <mergeCells count="33">
    <mergeCell ref="G14:G15"/>
    <mergeCell ref="H14:H15"/>
    <mergeCell ref="A14:A15"/>
    <mergeCell ref="B14:B15"/>
    <mergeCell ref="C14:C15"/>
    <mergeCell ref="D14:D15"/>
    <mergeCell ref="E14:E15"/>
    <mergeCell ref="F14:F15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9:A10"/>
    <mergeCell ref="D9:D10"/>
    <mergeCell ref="E9:E10"/>
    <mergeCell ref="F9:F10"/>
    <mergeCell ref="G9:G10"/>
    <mergeCell ref="B9:B10"/>
    <mergeCell ref="C9:C10"/>
    <mergeCell ref="A3:H3"/>
    <mergeCell ref="A4:H4"/>
    <mergeCell ref="I1:K1"/>
    <mergeCell ref="B7:B8"/>
    <mergeCell ref="C7:C8"/>
    <mergeCell ref="D7:D8"/>
    <mergeCell ref="E7:E8"/>
    <mergeCell ref="A7:A8"/>
    <mergeCell ref="F7:H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M9"/>
  <sheetViews>
    <sheetView zoomScalePageLayoutView="0" workbookViewId="0" topLeftCell="A1">
      <selection activeCell="G15" sqref="G12:G15"/>
    </sheetView>
  </sheetViews>
  <sheetFormatPr defaultColWidth="9.140625" defaultRowHeight="12.75"/>
  <cols>
    <col min="5" max="5" width="23.28125" style="0" customWidth="1"/>
    <col min="6" max="6" width="14.8515625" style="0" customWidth="1"/>
    <col min="7" max="7" width="19.28125" style="0" customWidth="1"/>
    <col min="8" max="8" width="17.00390625" style="0" customWidth="1"/>
  </cols>
  <sheetData>
    <row r="1" spans="1:13" ht="12.75">
      <c r="A1" s="9"/>
      <c r="C1" s="9"/>
      <c r="D1" s="9"/>
      <c r="E1" s="9"/>
      <c r="F1" s="9"/>
      <c r="G1" s="9"/>
      <c r="H1" s="279" t="s">
        <v>122</v>
      </c>
      <c r="I1" s="279"/>
      <c r="J1" s="279"/>
      <c r="K1" s="295"/>
      <c r="L1" s="295"/>
      <c r="M1" s="295"/>
    </row>
    <row r="2" spans="1:13" ht="12.75">
      <c r="A2" s="17"/>
      <c r="B2" s="9"/>
      <c r="C2" s="18"/>
      <c r="D2" s="18"/>
      <c r="E2" s="9"/>
      <c r="F2" s="9"/>
      <c r="G2" s="9"/>
      <c r="H2" s="9"/>
      <c r="I2" s="9"/>
      <c r="J2" s="19"/>
      <c r="K2" s="20"/>
      <c r="L2" s="9"/>
      <c r="M2" s="9"/>
    </row>
    <row r="3" spans="1:13" ht="12.75">
      <c r="A3" s="278" t="s">
        <v>475</v>
      </c>
      <c r="B3" s="278"/>
      <c r="C3" s="278"/>
      <c r="D3" s="278"/>
      <c r="E3" s="278"/>
      <c r="F3" s="278"/>
      <c r="G3" s="278"/>
      <c r="H3" s="9"/>
      <c r="I3" s="9"/>
      <c r="J3" s="19"/>
      <c r="K3" s="20"/>
      <c r="L3" s="9"/>
      <c r="M3" s="9"/>
    </row>
    <row r="4" spans="1:13" ht="12.75">
      <c r="A4" s="14"/>
      <c r="B4" s="18"/>
      <c r="C4" s="9"/>
      <c r="D4" s="9"/>
      <c r="E4" s="9"/>
      <c r="F4" s="9"/>
      <c r="G4" s="9"/>
      <c r="H4" s="9"/>
      <c r="I4" s="9"/>
      <c r="J4" s="19"/>
      <c r="K4" s="20"/>
      <c r="L4" s="9"/>
      <c r="M4" s="9"/>
    </row>
    <row r="5" spans="1:13" ht="22.5" customHeight="1">
      <c r="A5" s="296" t="s">
        <v>78</v>
      </c>
      <c r="B5" s="296" t="s">
        <v>0</v>
      </c>
      <c r="C5" s="296" t="s">
        <v>99</v>
      </c>
      <c r="D5" s="296" t="s">
        <v>2</v>
      </c>
      <c r="E5" s="296" t="s">
        <v>123</v>
      </c>
      <c r="F5" s="296" t="s">
        <v>209</v>
      </c>
      <c r="G5" s="296"/>
      <c r="H5" s="296"/>
      <c r="I5" s="9"/>
      <c r="J5" s="19"/>
      <c r="K5" s="20"/>
      <c r="L5" s="9"/>
      <c r="M5" s="9"/>
    </row>
    <row r="6" spans="1:13" ht="31.5" customHeight="1">
      <c r="A6" s="296"/>
      <c r="B6" s="296"/>
      <c r="C6" s="296"/>
      <c r="D6" s="296"/>
      <c r="E6" s="296"/>
      <c r="F6" s="148" t="s">
        <v>8</v>
      </c>
      <c r="G6" s="148" t="s">
        <v>9</v>
      </c>
      <c r="H6" s="148" t="s">
        <v>10</v>
      </c>
      <c r="I6" s="9"/>
      <c r="J6" s="19"/>
      <c r="K6" s="20"/>
      <c r="L6" s="9"/>
      <c r="M6" s="9"/>
    </row>
    <row r="7" spans="1:13" ht="58.5" customHeight="1">
      <c r="A7" s="149" t="s">
        <v>115</v>
      </c>
      <c r="B7" s="150">
        <v>801</v>
      </c>
      <c r="C7" s="151">
        <v>80110</v>
      </c>
      <c r="D7" s="151">
        <v>2540</v>
      </c>
      <c r="E7" s="152" t="s">
        <v>124</v>
      </c>
      <c r="F7" s="153">
        <v>116221</v>
      </c>
      <c r="G7" s="153">
        <v>115063.83</v>
      </c>
      <c r="H7" s="153">
        <f>(G7/F7)*100</f>
        <v>99.0043365656809</v>
      </c>
      <c r="I7" s="9"/>
      <c r="J7" s="19"/>
      <c r="K7" s="20"/>
      <c r="L7" s="9"/>
      <c r="M7" s="9"/>
    </row>
    <row r="8" spans="1:13" ht="60" customHeight="1">
      <c r="A8" s="149" t="s">
        <v>117</v>
      </c>
      <c r="B8" s="151">
        <v>921</v>
      </c>
      <c r="C8" s="151">
        <v>92116</v>
      </c>
      <c r="D8" s="151">
        <v>2480</v>
      </c>
      <c r="E8" s="152" t="s">
        <v>125</v>
      </c>
      <c r="F8" s="153">
        <v>235689</v>
      </c>
      <c r="G8" s="153">
        <v>235689</v>
      </c>
      <c r="H8" s="153">
        <f>(G8/F8)*100</f>
        <v>100</v>
      </c>
      <c r="I8" s="9"/>
      <c r="J8" s="19"/>
      <c r="K8" s="20"/>
      <c r="L8" s="9"/>
      <c r="M8" s="9"/>
    </row>
    <row r="9" spans="1:13" ht="36.75" customHeight="1">
      <c r="A9" s="149"/>
      <c r="B9" s="154"/>
      <c r="C9" s="294" t="s">
        <v>3</v>
      </c>
      <c r="D9" s="294"/>
      <c r="E9" s="294"/>
      <c r="F9" s="155">
        <f>F7+F8</f>
        <v>351910</v>
      </c>
      <c r="G9" s="155">
        <f>G7+G8</f>
        <v>350752.83</v>
      </c>
      <c r="H9" s="155">
        <f>(G9/F9)*100</f>
        <v>99.67117444801228</v>
      </c>
      <c r="I9" s="9"/>
      <c r="J9" s="19"/>
      <c r="K9" s="20"/>
      <c r="L9" s="9"/>
      <c r="M9" s="9"/>
    </row>
  </sheetData>
  <sheetProtection/>
  <mergeCells count="10">
    <mergeCell ref="C9:E9"/>
    <mergeCell ref="K1:M1"/>
    <mergeCell ref="A5:A6"/>
    <mergeCell ref="B5:B6"/>
    <mergeCell ref="C5:C6"/>
    <mergeCell ref="D5:D6"/>
    <mergeCell ref="E5:E6"/>
    <mergeCell ref="F5:H5"/>
    <mergeCell ref="A3:G3"/>
    <mergeCell ref="H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23"/>
  <sheetViews>
    <sheetView zoomScalePageLayoutView="0" workbookViewId="0" topLeftCell="A1">
      <selection activeCell="M21" sqref="M21"/>
    </sheetView>
  </sheetViews>
  <sheetFormatPr defaultColWidth="9.140625" defaultRowHeight="12.75"/>
  <cols>
    <col min="5" max="5" width="28.00390625" style="0" customWidth="1"/>
    <col min="6" max="6" width="20.421875" style="0" customWidth="1"/>
    <col min="7" max="7" width="15.7109375" style="0" customWidth="1"/>
    <col min="8" max="8" width="11.7109375" style="0" customWidth="1"/>
  </cols>
  <sheetData>
    <row r="1" spans="6:7" ht="12.75">
      <c r="F1" s="245" t="s">
        <v>319</v>
      </c>
      <c r="G1" s="245"/>
    </row>
    <row r="4" spans="1:9" ht="12.75">
      <c r="A4" s="329" t="s">
        <v>454</v>
      </c>
      <c r="B4" s="329"/>
      <c r="C4" s="329"/>
      <c r="D4" s="329"/>
      <c r="E4" s="329"/>
      <c r="F4" s="329"/>
      <c r="G4" s="329"/>
      <c r="H4" s="329"/>
      <c r="I4" s="329"/>
    </row>
    <row r="5" spans="1:9" ht="12.75">
      <c r="A5" s="78"/>
      <c r="B5" s="78"/>
      <c r="C5" s="329" t="s">
        <v>462</v>
      </c>
      <c r="D5" s="329"/>
      <c r="E5" s="329"/>
      <c r="F5" s="329"/>
      <c r="G5" s="329"/>
      <c r="H5" s="78"/>
      <c r="I5" s="78"/>
    </row>
    <row r="6" spans="1:9" ht="12.75">
      <c r="A6" s="69"/>
      <c r="B6" s="69"/>
      <c r="C6" s="69"/>
      <c r="D6" s="69"/>
      <c r="E6" s="69"/>
      <c r="F6" s="70"/>
      <c r="G6" s="70"/>
      <c r="H6" s="70"/>
      <c r="I6" s="69"/>
    </row>
    <row r="7" spans="1:9" ht="28.5" customHeight="1">
      <c r="A7" s="337" t="s">
        <v>78</v>
      </c>
      <c r="B7" s="334" t="s">
        <v>0</v>
      </c>
      <c r="C7" s="334" t="s">
        <v>99</v>
      </c>
      <c r="D7" s="334" t="s">
        <v>126</v>
      </c>
      <c r="E7" s="334" t="s">
        <v>79</v>
      </c>
      <c r="F7" s="338" t="s">
        <v>209</v>
      </c>
      <c r="G7" s="338"/>
      <c r="H7" s="338"/>
      <c r="I7" s="71"/>
    </row>
    <row r="8" spans="1:9" ht="28.5" customHeight="1">
      <c r="A8" s="337"/>
      <c r="B8" s="334"/>
      <c r="C8" s="334"/>
      <c r="D8" s="334"/>
      <c r="E8" s="334"/>
      <c r="F8" s="83" t="s">
        <v>8</v>
      </c>
      <c r="G8" s="83" t="s">
        <v>9</v>
      </c>
      <c r="H8" s="83" t="s">
        <v>10</v>
      </c>
      <c r="I8" s="71"/>
    </row>
    <row r="9" spans="1:9" ht="12.75">
      <c r="A9" s="72">
        <v>1</v>
      </c>
      <c r="B9" s="72">
        <v>2</v>
      </c>
      <c r="C9" s="72">
        <v>3</v>
      </c>
      <c r="D9" s="72">
        <v>4</v>
      </c>
      <c r="E9" s="72">
        <v>5</v>
      </c>
      <c r="F9" s="73">
        <v>6</v>
      </c>
      <c r="G9" s="73"/>
      <c r="H9" s="73"/>
      <c r="I9" s="69"/>
    </row>
    <row r="10" spans="1:9" ht="12.75">
      <c r="A10" s="332" t="s">
        <v>314</v>
      </c>
      <c r="B10" s="332"/>
      <c r="C10" s="332"/>
      <c r="D10" s="332"/>
      <c r="E10" s="333" t="s">
        <v>315</v>
      </c>
      <c r="F10" s="326"/>
      <c r="G10" s="326"/>
      <c r="H10" s="327"/>
      <c r="I10" s="69"/>
    </row>
    <row r="11" spans="1:9" ht="12.75">
      <c r="A11" s="332"/>
      <c r="B11" s="332"/>
      <c r="C11" s="332"/>
      <c r="D11" s="332"/>
      <c r="E11" s="333"/>
      <c r="F11" s="326"/>
      <c r="G11" s="326"/>
      <c r="H11" s="327"/>
      <c r="I11" s="69"/>
    </row>
    <row r="12" spans="1:9" ht="12.75">
      <c r="A12" s="332"/>
      <c r="B12" s="332"/>
      <c r="C12" s="332"/>
      <c r="D12" s="332"/>
      <c r="E12" s="333"/>
      <c r="F12" s="326"/>
      <c r="G12" s="326"/>
      <c r="H12" s="327"/>
      <c r="I12" s="69"/>
    </row>
    <row r="13" spans="1:9" ht="12.75">
      <c r="A13" s="74">
        <v>1</v>
      </c>
      <c r="B13" s="74">
        <v>600</v>
      </c>
      <c r="C13" s="74">
        <v>60014</v>
      </c>
      <c r="D13" s="74">
        <v>6300</v>
      </c>
      <c r="E13" s="75" t="s">
        <v>316</v>
      </c>
      <c r="F13" s="84">
        <v>597800</v>
      </c>
      <c r="G13" s="81">
        <v>274008.28</v>
      </c>
      <c r="H13" s="81">
        <f>(G13/F13)*100</f>
        <v>45.83611241217799</v>
      </c>
      <c r="I13" s="69"/>
    </row>
    <row r="14" spans="1:9" ht="27.75" customHeight="1">
      <c r="A14" s="74">
        <v>2</v>
      </c>
      <c r="B14" s="74">
        <v>710</v>
      </c>
      <c r="C14" s="74">
        <v>71095</v>
      </c>
      <c r="D14" s="74">
        <v>6639</v>
      </c>
      <c r="E14" s="79" t="s">
        <v>317</v>
      </c>
      <c r="F14" s="84">
        <v>24742.17</v>
      </c>
      <c r="G14" s="81">
        <v>12964.2</v>
      </c>
      <c r="H14" s="81">
        <f>(G14/F14)*100</f>
        <v>52.39718262383616</v>
      </c>
      <c r="I14" s="69"/>
    </row>
    <row r="15" spans="1:9" ht="23.25" customHeight="1">
      <c r="A15" s="74">
        <v>3</v>
      </c>
      <c r="B15" s="74">
        <v>750</v>
      </c>
      <c r="C15" s="74">
        <v>75075</v>
      </c>
      <c r="D15" s="74">
        <v>2710</v>
      </c>
      <c r="E15" s="75" t="s">
        <v>316</v>
      </c>
      <c r="F15" s="84">
        <v>3000</v>
      </c>
      <c r="G15" s="81">
        <v>3000</v>
      </c>
      <c r="H15" s="81">
        <f>(G15/F15)*100</f>
        <v>100</v>
      </c>
      <c r="I15" s="69"/>
    </row>
    <row r="16" spans="1:9" ht="12.75">
      <c r="A16" s="332" t="s">
        <v>318</v>
      </c>
      <c r="B16" s="332"/>
      <c r="C16" s="332"/>
      <c r="D16" s="332"/>
      <c r="E16" s="332" t="s">
        <v>100</v>
      </c>
      <c r="F16" s="328"/>
      <c r="G16" s="330"/>
      <c r="H16" s="331"/>
      <c r="I16" s="69"/>
    </row>
    <row r="17" spans="1:9" ht="12.75">
      <c r="A17" s="332"/>
      <c r="B17" s="332"/>
      <c r="C17" s="332"/>
      <c r="D17" s="332"/>
      <c r="E17" s="332"/>
      <c r="F17" s="328"/>
      <c r="G17" s="330"/>
      <c r="H17" s="331"/>
      <c r="I17" s="69"/>
    </row>
    <row r="18" spans="1:9" ht="12.75">
      <c r="A18" s="332"/>
      <c r="B18" s="332"/>
      <c r="C18" s="332"/>
      <c r="D18" s="332"/>
      <c r="E18" s="332"/>
      <c r="F18" s="328"/>
      <c r="G18" s="330"/>
      <c r="H18" s="331"/>
      <c r="I18" s="69"/>
    </row>
    <row r="19" spans="1:9" ht="12.75">
      <c r="A19" s="89">
        <v>4</v>
      </c>
      <c r="B19" s="89">
        <v>754</v>
      </c>
      <c r="C19" s="89">
        <v>75412</v>
      </c>
      <c r="D19" s="89">
        <v>2820</v>
      </c>
      <c r="E19" s="90" t="s">
        <v>351</v>
      </c>
      <c r="F19" s="103">
        <v>9070</v>
      </c>
      <c r="G19" s="80">
        <v>9070</v>
      </c>
      <c r="H19" s="82">
        <f>(G19/F19)*100</f>
        <v>100</v>
      </c>
      <c r="I19" s="69"/>
    </row>
    <row r="20" spans="1:9" ht="12.75">
      <c r="A20" s="74">
        <v>5</v>
      </c>
      <c r="B20" s="74">
        <v>754</v>
      </c>
      <c r="C20" s="74">
        <v>75412</v>
      </c>
      <c r="D20" s="74">
        <v>6230</v>
      </c>
      <c r="E20" s="76" t="s">
        <v>351</v>
      </c>
      <c r="F20" s="103">
        <v>40000</v>
      </c>
      <c r="G20" s="80">
        <v>40000</v>
      </c>
      <c r="H20" s="82">
        <f>(G20/F20)*100</f>
        <v>100</v>
      </c>
      <c r="I20" s="69"/>
    </row>
    <row r="21" spans="1:9" ht="66" customHeight="1">
      <c r="A21" s="74">
        <v>7</v>
      </c>
      <c r="B21" s="74">
        <v>926</v>
      </c>
      <c r="C21" s="74">
        <v>92605</v>
      </c>
      <c r="D21" s="74">
        <v>2820</v>
      </c>
      <c r="E21" s="77" t="s">
        <v>455</v>
      </c>
      <c r="F21" s="103">
        <v>60000</v>
      </c>
      <c r="G21" s="80">
        <v>60000</v>
      </c>
      <c r="H21" s="82">
        <f>(G21/F21)*100</f>
        <v>100</v>
      </c>
      <c r="I21" s="69"/>
    </row>
    <row r="22" spans="1:9" ht="24.75" customHeight="1">
      <c r="A22" s="333" t="s">
        <v>3</v>
      </c>
      <c r="B22" s="333"/>
      <c r="C22" s="333"/>
      <c r="D22" s="333"/>
      <c r="E22" s="333"/>
      <c r="F22" s="335">
        <f>F13+F14+F15+F19+F21+F20</f>
        <v>734612.17</v>
      </c>
      <c r="G22" s="335">
        <f>G13+G14+G15+G19++G21+G20</f>
        <v>399042.48000000004</v>
      </c>
      <c r="H22" s="336">
        <f>(G22/F22)*100</f>
        <v>54.32015644390972</v>
      </c>
      <c r="I22" s="69"/>
    </row>
    <row r="23" spans="1:9" ht="12.75">
      <c r="A23" s="333"/>
      <c r="B23" s="333"/>
      <c r="C23" s="333"/>
      <c r="D23" s="333"/>
      <c r="E23" s="333"/>
      <c r="F23" s="335"/>
      <c r="G23" s="335"/>
      <c r="H23" s="336"/>
      <c r="I23" s="69"/>
    </row>
  </sheetData>
  <sheetProtection/>
  <mergeCells count="23">
    <mergeCell ref="F10:F12"/>
    <mergeCell ref="A16:D18"/>
    <mergeCell ref="E16:E18"/>
    <mergeCell ref="C7:C8"/>
    <mergeCell ref="D7:D8"/>
    <mergeCell ref="E7:E8"/>
    <mergeCell ref="G22:G23"/>
    <mergeCell ref="H22:H23"/>
    <mergeCell ref="A22:E23"/>
    <mergeCell ref="F22:F23"/>
    <mergeCell ref="A7:A8"/>
    <mergeCell ref="B7:B8"/>
    <mergeCell ref="F7:H7"/>
    <mergeCell ref="G10:G12"/>
    <mergeCell ref="H10:H12"/>
    <mergeCell ref="F16:F18"/>
    <mergeCell ref="F1:G1"/>
    <mergeCell ref="C5:G5"/>
    <mergeCell ref="G16:G18"/>
    <mergeCell ref="H16:H18"/>
    <mergeCell ref="A4:I4"/>
    <mergeCell ref="A10:D12"/>
    <mergeCell ref="E10:E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mmalachowski</cp:lastModifiedBy>
  <cp:lastPrinted>2020-04-18T12:50:20Z</cp:lastPrinted>
  <dcterms:created xsi:type="dcterms:W3CDTF">2014-03-04T08:22:05Z</dcterms:created>
  <dcterms:modified xsi:type="dcterms:W3CDTF">2020-07-27T06:55:50Z</dcterms:modified>
  <cp:category/>
  <cp:version/>
  <cp:contentType/>
  <cp:contentStatus/>
</cp:coreProperties>
</file>